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gi\Desktop\"/>
    </mc:Choice>
  </mc:AlternateContent>
  <xr:revisionPtr revIDLastSave="0" documentId="13_ncr:1_{E43BB2CB-1973-4E58-B315-B79C06863648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データ" sheetId="1" state="hidden" r:id="rId1"/>
    <sheet name="申込書共通情報" sheetId="8" r:id="rId2"/>
    <sheet name="記入例" sheetId="32" r:id="rId3"/>
    <sheet name="男子" sheetId="2" r:id="rId4"/>
    <sheet name="女子" sheetId="34" r:id="rId5"/>
  </sheets>
  <definedNames>
    <definedName name="オープン参加">データ!$B$13:$B$13</definedName>
    <definedName name="チーム種別">データ!$B$15:$B$22</definedName>
    <definedName name="学年">データ!$B$5:$B$10</definedName>
    <definedName name="学年チェック">データ!$B$2:$B$3</definedName>
    <definedName name="区切文字">データ!$B$24:$B$25</definedName>
    <definedName name="種目">データ!$B$2:$B$3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34" l="1"/>
  <c r="L20" i="34" a="1"/>
  <c r="L20" i="34" s="1"/>
  <c r="Q18" i="34"/>
  <c r="P18" i="34"/>
  <c r="O18" i="34"/>
  <c r="N18" i="34"/>
  <c r="M18" i="34" a="1"/>
  <c r="M18" i="34" s="1"/>
  <c r="S18" i="34" s="1"/>
  <c r="L18" i="34" a="1"/>
  <c r="L18" i="34" s="1"/>
  <c r="R18" i="34" s="1"/>
  <c r="T17" i="34"/>
  <c r="Q17" i="34"/>
  <c r="P17" i="34"/>
  <c r="O17" i="34"/>
  <c r="N17" i="34"/>
  <c r="M17" i="34" a="1"/>
  <c r="M17" i="34" s="1"/>
  <c r="L17" i="34" a="1"/>
  <c r="L17" i="34" s="1"/>
  <c r="Q16" i="34"/>
  <c r="T16" i="34" s="1"/>
  <c r="P16" i="34"/>
  <c r="O16" i="34"/>
  <c r="N16" i="34"/>
  <c r="M16" i="34" a="1"/>
  <c r="M16" i="34" s="1"/>
  <c r="L16" i="34" a="1"/>
  <c r="L16" i="34" s="1"/>
  <c r="R16" i="34" s="1"/>
  <c r="Q15" i="34"/>
  <c r="T15" i="34" s="1"/>
  <c r="P15" i="34"/>
  <c r="O15" i="34"/>
  <c r="N15" i="34"/>
  <c r="M15" i="34" a="1"/>
  <c r="M15" i="34" s="1"/>
  <c r="L15" i="34" a="1"/>
  <c r="L15" i="34" s="1"/>
  <c r="T14" i="34"/>
  <c r="Q14" i="34"/>
  <c r="P14" i="34"/>
  <c r="O14" i="34"/>
  <c r="N14" i="34"/>
  <c r="M14" i="34" a="1"/>
  <c r="M14" i="34" s="1"/>
  <c r="S14" i="34" s="1"/>
  <c r="L14" i="34" a="1"/>
  <c r="L14" i="34" s="1"/>
  <c r="R14" i="34" s="1"/>
  <c r="Q13" i="34"/>
  <c r="U13" i="34" s="1"/>
  <c r="P13" i="34"/>
  <c r="O13" i="34"/>
  <c r="N13" i="34"/>
  <c r="M13" i="34" a="1"/>
  <c r="M13" i="34" s="1"/>
  <c r="S13" i="34" s="1"/>
  <c r="L13" i="34" a="1"/>
  <c r="L13" i="34" s="1"/>
  <c r="Q12" i="34"/>
  <c r="P12" i="34"/>
  <c r="O12" i="34"/>
  <c r="N12" i="34"/>
  <c r="M12" i="34" a="1"/>
  <c r="M12" i="34" s="1"/>
  <c r="L12" i="34" a="1"/>
  <c r="L12" i="34" s="1"/>
  <c r="Q11" i="34"/>
  <c r="T11" i="34" s="1"/>
  <c r="P11" i="34"/>
  <c r="O11" i="34"/>
  <c r="N11" i="34"/>
  <c r="M11" i="34" a="1"/>
  <c r="M11" i="34" s="1"/>
  <c r="L11" i="34" a="1"/>
  <c r="L11" i="34" s="1"/>
  <c r="R11" i="34" s="1"/>
  <c r="Q10" i="34"/>
  <c r="T10" i="34" s="1"/>
  <c r="P10" i="34"/>
  <c r="O10" i="34"/>
  <c r="N10" i="34"/>
  <c r="M10" i="34" a="1"/>
  <c r="M10" i="34" s="1"/>
  <c r="L10" i="34" a="1"/>
  <c r="L10" i="34" s="1"/>
  <c r="Q9" i="34"/>
  <c r="P9" i="34"/>
  <c r="O9" i="34"/>
  <c r="N9" i="34"/>
  <c r="M9" i="34" a="1"/>
  <c r="M9" i="34" s="1"/>
  <c r="L9" i="34" a="1"/>
  <c r="L9" i="34" s="1"/>
  <c r="Q8" i="34"/>
  <c r="M8" i="34" a="1"/>
  <c r="M8" i="34" s="1"/>
  <c r="L8" i="34" a="1"/>
  <c r="L8" i="34" s="1"/>
  <c r="R8" i="34" s="1"/>
  <c r="Q7" i="34"/>
  <c r="M7" i="34"/>
  <c r="M7" i="34" a="1"/>
  <c r="L7" i="34" a="1"/>
  <c r="L7" i="34" s="1"/>
  <c r="Q6" i="34"/>
  <c r="R6" i="34" s="1"/>
  <c r="M6" i="34" a="1"/>
  <c r="M6" i="34" s="1"/>
  <c r="S6" i="34" s="1"/>
  <c r="L6" i="34" a="1"/>
  <c r="L6" i="34" s="1"/>
  <c r="E3" i="34"/>
  <c r="T2" i="34"/>
  <c r="S2" i="34"/>
  <c r="R2" i="34"/>
  <c r="Q2" i="34"/>
  <c r="L2" i="34" s="1"/>
  <c r="L4" i="34" s="1"/>
  <c r="P2" i="34"/>
  <c r="N2" i="34" s="1"/>
  <c r="O2" i="34"/>
  <c r="Q20" i="32"/>
  <c r="L20" i="32" a="1"/>
  <c r="L20" i="32" s="1"/>
  <c r="Q18" i="32"/>
  <c r="U18" i="32" s="1"/>
  <c r="P18" i="32"/>
  <c r="O18" i="32"/>
  <c r="N18" i="32"/>
  <c r="M18" i="32" a="1"/>
  <c r="M18" i="32" s="1"/>
  <c r="L18" i="32" a="1"/>
  <c r="L18" i="32" s="1"/>
  <c r="Q17" i="32"/>
  <c r="U17" i="32" s="1"/>
  <c r="P17" i="32"/>
  <c r="O17" i="32"/>
  <c r="N17" i="32"/>
  <c r="M17" i="32" a="1"/>
  <c r="M17" i="32" s="1"/>
  <c r="S17" i="32" s="1"/>
  <c r="L17" i="32" a="1"/>
  <c r="L17" i="32" s="1"/>
  <c r="Q16" i="32"/>
  <c r="T16" i="32" s="1"/>
  <c r="P16" i="32"/>
  <c r="O16" i="32"/>
  <c r="N16" i="32"/>
  <c r="M16" i="32" a="1"/>
  <c r="M16" i="32" s="1"/>
  <c r="L16" i="32" a="1"/>
  <c r="L16" i="32" s="1"/>
  <c r="Q15" i="32"/>
  <c r="T15" i="32" s="1"/>
  <c r="P15" i="32"/>
  <c r="O15" i="32"/>
  <c r="N15" i="32"/>
  <c r="M15" i="32" a="1"/>
  <c r="M15" i="32" s="1"/>
  <c r="L15" i="32" a="1"/>
  <c r="L15" i="32" s="1"/>
  <c r="Q14" i="32"/>
  <c r="P14" i="32"/>
  <c r="O14" i="32"/>
  <c r="N14" i="32"/>
  <c r="M14" i="32" a="1"/>
  <c r="M14" i="32" s="1"/>
  <c r="L14" i="32" a="1"/>
  <c r="L14" i="32" s="1"/>
  <c r="Q13" i="32"/>
  <c r="P13" i="32"/>
  <c r="O13" i="32"/>
  <c r="N13" i="32"/>
  <c r="M13" i="32" a="1"/>
  <c r="M13" i="32" s="1"/>
  <c r="L13" i="32" a="1"/>
  <c r="L13" i="32" s="1"/>
  <c r="Q12" i="32"/>
  <c r="T12" i="32" s="1"/>
  <c r="P12" i="32"/>
  <c r="O12" i="32"/>
  <c r="N12" i="32"/>
  <c r="U12" i="32" s="1"/>
  <c r="M12" i="32" a="1"/>
  <c r="M12" i="32" s="1"/>
  <c r="L12" i="32" a="1"/>
  <c r="L12" i="32" s="1"/>
  <c r="Q11" i="32"/>
  <c r="P11" i="32"/>
  <c r="O11" i="32"/>
  <c r="N11" i="32"/>
  <c r="M11" i="32" a="1"/>
  <c r="M11" i="32" s="1"/>
  <c r="L11" i="32" a="1"/>
  <c r="L11" i="32" s="1"/>
  <c r="Q10" i="32"/>
  <c r="P10" i="32"/>
  <c r="O10" i="32"/>
  <c r="N10" i="32"/>
  <c r="M10" i="32" a="1"/>
  <c r="M10" i="32" s="1"/>
  <c r="L10" i="32" a="1"/>
  <c r="L10" i="32" s="1"/>
  <c r="Q9" i="32"/>
  <c r="T9" i="32" s="1"/>
  <c r="P9" i="32"/>
  <c r="O9" i="32"/>
  <c r="N9" i="32"/>
  <c r="M9" i="32" a="1"/>
  <c r="M9" i="32" s="1"/>
  <c r="L9" i="32" a="1"/>
  <c r="L9" i="32" s="1"/>
  <c r="Q8" i="32"/>
  <c r="M8" i="32" a="1"/>
  <c r="M8" i="32" s="1"/>
  <c r="L8" i="32" a="1"/>
  <c r="L8" i="32" s="1"/>
  <c r="Q7" i="32"/>
  <c r="M7" i="32" a="1"/>
  <c r="M7" i="32" s="1"/>
  <c r="L7" i="32" a="1"/>
  <c r="L7" i="32" s="1"/>
  <c r="Q6" i="32"/>
  <c r="M6" i="32" a="1"/>
  <c r="M6" i="32" s="1"/>
  <c r="L6" i="32" a="1"/>
  <c r="L6" i="32" s="1"/>
  <c r="E3" i="32"/>
  <c r="T2" i="32"/>
  <c r="S2" i="32"/>
  <c r="R2" i="32"/>
  <c r="Q2" i="32"/>
  <c r="P2" i="32"/>
  <c r="O2" i="32"/>
  <c r="Q20" i="2"/>
  <c r="L20" i="2" a="1"/>
  <c r="L20" i="2" s="1"/>
  <c r="E3" i="2"/>
  <c r="O2" i="2"/>
  <c r="P2" i="2"/>
  <c r="Q2" i="2"/>
  <c r="S2" i="2"/>
  <c r="R2" i="2"/>
  <c r="T2" i="2"/>
  <c r="S8" i="34" l="1"/>
  <c r="B8" i="34" s="1"/>
  <c r="B11" i="34"/>
  <c r="T17" i="32"/>
  <c r="U12" i="34"/>
  <c r="R16" i="32"/>
  <c r="S15" i="34"/>
  <c r="S11" i="32"/>
  <c r="S16" i="32"/>
  <c r="U15" i="34"/>
  <c r="U17" i="34"/>
  <c r="U13" i="32"/>
  <c r="U11" i="34"/>
  <c r="U16" i="32"/>
  <c r="S11" i="34"/>
  <c r="T13" i="34"/>
  <c r="U18" i="34"/>
  <c r="R10" i="34"/>
  <c r="R20" i="34"/>
  <c r="B20" i="34" s="1"/>
  <c r="K2" i="34" s="1"/>
  <c r="K4" i="34" s="1"/>
  <c r="B6" i="34"/>
  <c r="S17" i="34"/>
  <c r="R7" i="34"/>
  <c r="S7" i="34"/>
  <c r="S10" i="34"/>
  <c r="R15" i="34"/>
  <c r="U16" i="34"/>
  <c r="R9" i="34"/>
  <c r="U10" i="34"/>
  <c r="S6" i="32"/>
  <c r="S9" i="34"/>
  <c r="M2" i="34"/>
  <c r="M4" i="34" s="1"/>
  <c r="T9" i="34"/>
  <c r="U9" i="34"/>
  <c r="R13" i="34"/>
  <c r="B13" i="34" s="1"/>
  <c r="U14" i="34"/>
  <c r="B14" i="34" s="1"/>
  <c r="R12" i="34"/>
  <c r="T18" i="34"/>
  <c r="S12" i="34"/>
  <c r="R17" i="34"/>
  <c r="B17" i="34" s="1"/>
  <c r="T12" i="34"/>
  <c r="S16" i="34"/>
  <c r="S12" i="32"/>
  <c r="R7" i="32"/>
  <c r="S10" i="32"/>
  <c r="R9" i="32"/>
  <c r="L2" i="32"/>
  <c r="L4" i="32" s="1"/>
  <c r="N2" i="32"/>
  <c r="U9" i="32"/>
  <c r="U11" i="32"/>
  <c r="T11" i="32"/>
  <c r="R20" i="32"/>
  <c r="B20" i="32" s="1"/>
  <c r="K2" i="32" s="1"/>
  <c r="K4" i="32" s="1"/>
  <c r="S8" i="32"/>
  <c r="R10" i="32"/>
  <c r="R17" i="32"/>
  <c r="B17" i="32" s="1"/>
  <c r="R15" i="32"/>
  <c r="T10" i="32"/>
  <c r="S15" i="32"/>
  <c r="U10" i="32"/>
  <c r="S9" i="32"/>
  <c r="R14" i="32"/>
  <c r="U15" i="32"/>
  <c r="M2" i="32"/>
  <c r="M4" i="32" s="1"/>
  <c r="R13" i="32"/>
  <c r="U14" i="32"/>
  <c r="R6" i="32"/>
  <c r="B6" i="32" s="1"/>
  <c r="R8" i="32"/>
  <c r="S13" i="32"/>
  <c r="R18" i="32"/>
  <c r="T13" i="32"/>
  <c r="S18" i="32"/>
  <c r="S14" i="32"/>
  <c r="R12" i="32"/>
  <c r="T18" i="32"/>
  <c r="S7" i="32"/>
  <c r="T14" i="32"/>
  <c r="R11" i="32"/>
  <c r="R20" i="2"/>
  <c r="B20" i="2" s="1"/>
  <c r="L2" i="2"/>
  <c r="L4" i="2" s="1"/>
  <c r="M2" i="2"/>
  <c r="M4" i="2" s="1"/>
  <c r="N2" i="2"/>
  <c r="B9" i="34" l="1"/>
  <c r="B7" i="32"/>
  <c r="B15" i="32"/>
  <c r="B15" i="34"/>
  <c r="B10" i="34"/>
  <c r="B12" i="34"/>
  <c r="B18" i="34"/>
  <c r="B16" i="32"/>
  <c r="B16" i="34"/>
  <c r="J2" i="34"/>
  <c r="J4" i="34" s="1"/>
  <c r="E2" i="34" s="1"/>
  <c r="B7" i="34"/>
  <c r="B12" i="32"/>
  <c r="B14" i="32"/>
  <c r="B8" i="32"/>
  <c r="B13" i="32"/>
  <c r="B11" i="32"/>
  <c r="B9" i="32"/>
  <c r="B10" i="32"/>
  <c r="J2" i="32"/>
  <c r="J4" i="32" s="1"/>
  <c r="E2" i="32" s="1"/>
  <c r="B18" i="32"/>
  <c r="K2" i="2"/>
  <c r="K4" i="2" s="1"/>
  <c r="Q18" i="2" l="1"/>
  <c r="P18" i="2"/>
  <c r="O18" i="2"/>
  <c r="N18" i="2"/>
  <c r="U18" i="2" s="1"/>
  <c r="M18" i="2" a="1"/>
  <c r="M18" i="2" s="1"/>
  <c r="L18" i="2" a="1"/>
  <c r="L18" i="2" s="1"/>
  <c r="Q17" i="2"/>
  <c r="P17" i="2"/>
  <c r="O17" i="2"/>
  <c r="N17" i="2"/>
  <c r="M17" i="2" a="1"/>
  <c r="M17" i="2" s="1"/>
  <c r="L17" i="2" a="1"/>
  <c r="L17" i="2" s="1"/>
  <c r="Q16" i="2"/>
  <c r="P16" i="2"/>
  <c r="O16" i="2"/>
  <c r="N16" i="2"/>
  <c r="M16" i="2" a="1"/>
  <c r="M16" i="2" s="1"/>
  <c r="L16" i="2" a="1"/>
  <c r="L16" i="2" s="1"/>
  <c r="Q15" i="2"/>
  <c r="P15" i="2"/>
  <c r="O15" i="2"/>
  <c r="N15" i="2"/>
  <c r="M15" i="2" a="1"/>
  <c r="M15" i="2" s="1"/>
  <c r="L15" i="2" a="1"/>
  <c r="L15" i="2" s="1"/>
  <c r="Q8" i="2"/>
  <c r="M8" i="2" a="1"/>
  <c r="M8" i="2" s="1"/>
  <c r="L8" i="2" a="1"/>
  <c r="L8" i="2" s="1"/>
  <c r="L9" i="2" a="1"/>
  <c r="L9" i="2" s="1"/>
  <c r="M9" i="2" a="1"/>
  <c r="M9" i="2" s="1"/>
  <c r="N9" i="2"/>
  <c r="O9" i="2"/>
  <c r="P9" i="2"/>
  <c r="Q9" i="2"/>
  <c r="T15" i="2" l="1"/>
  <c r="U17" i="2"/>
  <c r="S18" i="2"/>
  <c r="U16" i="2"/>
  <c r="R16" i="2"/>
  <c r="T16" i="2"/>
  <c r="S16" i="2"/>
  <c r="R18" i="2"/>
  <c r="T18" i="2"/>
  <c r="S15" i="2"/>
  <c r="U15" i="2"/>
  <c r="R17" i="2"/>
  <c r="S17" i="2"/>
  <c r="R15" i="2"/>
  <c r="T17" i="2"/>
  <c r="S8" i="2"/>
  <c r="R8" i="2"/>
  <c r="U9" i="2"/>
  <c r="S9" i="2"/>
  <c r="T9" i="2"/>
  <c r="R9" i="2"/>
  <c r="Q6" i="2"/>
  <c r="O10" i="2"/>
  <c r="O11" i="2"/>
  <c r="O12" i="2"/>
  <c r="O13" i="2"/>
  <c r="O14" i="2"/>
  <c r="N10" i="2"/>
  <c r="N11" i="2"/>
  <c r="N12" i="2"/>
  <c r="N13" i="2"/>
  <c r="N14" i="2"/>
  <c r="Q11" i="2"/>
  <c r="Q12" i="2"/>
  <c r="Q13" i="2"/>
  <c r="Q14" i="2"/>
  <c r="Q7" i="2"/>
  <c r="Q10" i="2"/>
  <c r="T10" i="2" s="1"/>
  <c r="P10" i="2"/>
  <c r="P11" i="2"/>
  <c r="P12" i="2"/>
  <c r="P13" i="2"/>
  <c r="P14" i="2"/>
  <c r="B15" i="2" l="1"/>
  <c r="T14" i="2"/>
  <c r="B16" i="2"/>
  <c r="B18" i="2"/>
  <c r="B17" i="2"/>
  <c r="B8" i="2"/>
  <c r="B9" i="2"/>
  <c r="U13" i="2"/>
  <c r="U14" i="2"/>
  <c r="U12" i="2"/>
  <c r="U11" i="2"/>
  <c r="U10" i="2"/>
  <c r="T13" i="2"/>
  <c r="T12" i="2"/>
  <c r="T11" i="2"/>
  <c r="L7" i="2" a="1"/>
  <c r="L7" i="2" s="1"/>
  <c r="R7" i="2" s="1"/>
  <c r="M7" i="2" a="1"/>
  <c r="M7" i="2" s="1"/>
  <c r="S7" i="2" s="1"/>
  <c r="L10" i="2" a="1"/>
  <c r="L10" i="2" s="1"/>
  <c r="R10" i="2" s="1"/>
  <c r="M10" i="2" a="1"/>
  <c r="M10" i="2" s="1"/>
  <c r="S10" i="2" s="1"/>
  <c r="L11" i="2" a="1"/>
  <c r="L11" i="2" s="1"/>
  <c r="R11" i="2" s="1"/>
  <c r="M11" i="2" a="1"/>
  <c r="M11" i="2" s="1"/>
  <c r="S11" i="2" s="1"/>
  <c r="L12" i="2" a="1"/>
  <c r="L12" i="2" s="1"/>
  <c r="R12" i="2" s="1"/>
  <c r="M12" i="2" a="1"/>
  <c r="M12" i="2" s="1"/>
  <c r="S12" i="2" s="1"/>
  <c r="L13" i="2" a="1"/>
  <c r="L13" i="2" s="1"/>
  <c r="R13" i="2" s="1"/>
  <c r="M13" i="2" a="1"/>
  <c r="M13" i="2" s="1"/>
  <c r="S13" i="2" s="1"/>
  <c r="L14" i="2" a="1"/>
  <c r="L14" i="2" s="1"/>
  <c r="R14" i="2" s="1"/>
  <c r="M14" i="2" a="1"/>
  <c r="M14" i="2" s="1"/>
  <c r="S14" i="2" s="1"/>
  <c r="M6" i="2" a="1"/>
  <c r="M6" i="2" s="1"/>
  <c r="S6" i="2" s="1"/>
  <c r="L6" i="2" a="1"/>
  <c r="L6" i="2" s="1"/>
  <c r="R6" i="2" s="1"/>
  <c r="B6" i="2" l="1"/>
  <c r="J2" i="2" s="1"/>
  <c r="B13" i="2"/>
  <c r="B14" i="2"/>
  <c r="B10" i="2"/>
  <c r="B12" i="2"/>
  <c r="B11" i="2"/>
  <c r="B7" i="2"/>
  <c r="J4" i="2" l="1"/>
  <c r="E2" i="2" s="1"/>
</calcChain>
</file>

<file path=xl/sharedStrings.xml><?xml version="1.0" encoding="utf-8"?>
<sst xmlns="http://schemas.openxmlformats.org/spreadsheetml/2006/main" count="136" uniqueCount="64">
  <si>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</si>
  <si>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</si>
  <si>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大会名</t>
    <rPh sb="0" eb="2">
      <t>タイカイ</t>
    </rPh>
    <rPh sb="2" eb="3">
      <t>メイ</t>
    </rPh>
    <phoneticPr fontId="1"/>
  </si>
  <si>
    <t>監督</t>
    <rPh sb="0" eb="2">
      <t>カントク</t>
    </rPh>
    <phoneticPr fontId="1"/>
  </si>
  <si>
    <t>コーチ</t>
    <phoneticPr fontId="1"/>
  </si>
  <si>
    <t>学年</t>
    <rPh sb="0" eb="2">
      <t>ガクネン</t>
    </rPh>
    <phoneticPr fontId="1"/>
  </si>
  <si>
    <t>混合チーム(オープン参加)</t>
    <rPh sb="0" eb="2">
      <t>コンゴウ</t>
    </rPh>
    <rPh sb="10" eb="12">
      <t>サンカ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</si>
  <si>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</si>
  <si>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</si>
  <si>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</si>
  <si>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</si>
  <si>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</si>
  <si>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</si>
  <si>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種 目</t>
    <rPh sb="0" eb="1">
      <t>シュ</t>
    </rPh>
    <rPh sb="2" eb="3">
      <t>メ</t>
    </rPh>
    <phoneticPr fontId="1"/>
  </si>
  <si>
    <t>チーム</t>
    <phoneticPr fontId="1"/>
  </si>
  <si>
    <t>　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</si>
  <si>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</si>
  <si>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</si>
  <si>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</si>
  <si>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</si>
  <si>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 xml:space="preserve"> </t>
    <phoneticPr fontId="1"/>
  </si>
  <si>
    <r>
      <t xml:space="preserve">氏    名
</t>
    </r>
    <r>
      <rPr>
        <sz val="11"/>
        <rFont val="Meiryo UI"/>
        <family val="3"/>
        <charset val="128"/>
      </rPr>
      <t>(例：石川　一本)</t>
    </r>
    <rPh sb="0" eb="1">
      <t>シ</t>
    </rPh>
    <rPh sb="5" eb="6">
      <t>ナ</t>
    </rPh>
    <rPh sb="8" eb="9">
      <t>レイ</t>
    </rPh>
    <rPh sb="10" eb="12">
      <t>イシカワ</t>
    </rPh>
    <rPh sb="13" eb="15">
      <t>イッポン</t>
    </rPh>
    <phoneticPr fontId="1"/>
  </si>
  <si>
    <r>
      <t xml:space="preserve">ふりがな
</t>
    </r>
    <r>
      <rPr>
        <sz val="11"/>
        <rFont val="Meiryo UI"/>
        <family val="3"/>
        <charset val="128"/>
      </rPr>
      <t>(例：いしかわ　かずもと)</t>
    </r>
    <rPh sb="6" eb="7">
      <t>レイ</t>
    </rPh>
    <phoneticPr fontId="1"/>
  </si>
  <si>
    <t>個人登録番号(10桁)
 or 申請中</t>
    <rPh sb="0" eb="6">
      <t>コジントウロクバンゴウ</t>
    </rPh>
    <rPh sb="9" eb="10">
      <t>ケタ</t>
    </rPh>
    <rPh sb="16" eb="19">
      <t>シンセイチュウ</t>
    </rPh>
    <phoneticPr fontId="1"/>
  </si>
  <si>
    <t>氏名欄の空白</t>
    <rPh sb="0" eb="3">
      <t>シメイラン</t>
    </rPh>
    <rPh sb="4" eb="6">
      <t>クウハク</t>
    </rPh>
    <phoneticPr fontId="1"/>
  </si>
  <si>
    <t>ふりがな欄の空白</t>
    <rPh sb="4" eb="5">
      <t>ラン</t>
    </rPh>
    <rPh sb="6" eb="8">
      <t>クウハク</t>
    </rPh>
    <phoneticPr fontId="1"/>
  </si>
  <si>
    <t>氏名欄のチェック</t>
    <rPh sb="0" eb="3">
      <t>シメイラン</t>
    </rPh>
    <phoneticPr fontId="1"/>
  </si>
  <si>
    <t>ふりがな欄のチェック</t>
    <rPh sb="4" eb="5">
      <t>ラン</t>
    </rPh>
    <phoneticPr fontId="1"/>
  </si>
  <si>
    <t>学年チェック</t>
    <rPh sb="0" eb="2">
      <t>ガクネン</t>
    </rPh>
    <phoneticPr fontId="1"/>
  </si>
  <si>
    <t>登録番号数値</t>
    <rPh sb="0" eb="4">
      <t>トウロクバンゴウ</t>
    </rPh>
    <rPh sb="4" eb="6">
      <t>スウチ</t>
    </rPh>
    <phoneticPr fontId="1"/>
  </si>
  <si>
    <t>登録番号10桁</t>
    <rPh sb="0" eb="4">
      <t>トウロクバンゴウ</t>
    </rPh>
    <rPh sb="6" eb="7">
      <t>ケタ</t>
    </rPh>
    <phoneticPr fontId="1"/>
  </si>
  <si>
    <t>登録番号申請中</t>
    <rPh sb="0" eb="2">
      <t>トウロク</t>
    </rPh>
    <rPh sb="2" eb="4">
      <t>バンゴウ</t>
    </rPh>
    <rPh sb="4" eb="7">
      <t>シンセイチュウ</t>
    </rPh>
    <phoneticPr fontId="1"/>
  </si>
  <si>
    <t>登録番号チェック</t>
    <rPh sb="0" eb="4">
      <t>トウロクバンゴウ</t>
    </rPh>
    <phoneticPr fontId="1"/>
  </si>
  <si>
    <t>入力有無</t>
    <rPh sb="0" eb="4">
      <t>ニュウリョクウム</t>
    </rPh>
    <phoneticPr fontId="1"/>
  </si>
  <si>
    <t xml:space="preserve"> </t>
    <phoneticPr fontId="1"/>
  </si>
  <si>
    <t>判定</t>
    <rPh sb="0" eb="2">
      <t>ハンテイ</t>
    </rPh>
    <phoneticPr fontId="1"/>
  </si>
  <si>
    <t>こまつ じろう</t>
  </si>
  <si>
    <t>ななおいちろう</t>
  </si>
  <si>
    <t>わじま さぶろう</t>
  </si>
  <si>
    <t>電話番号 or メールアドレス</t>
    <rPh sb="0" eb="2">
      <t>デンワ</t>
    </rPh>
    <rPh sb="2" eb="4">
      <t>バンゴウ</t>
    </rPh>
    <phoneticPr fontId="1"/>
  </si>
  <si>
    <t>4年生以下</t>
    <rPh sb="1" eb="3">
      <t>ネンセイ</t>
    </rPh>
    <rPh sb="3" eb="5">
      <t>イカ</t>
    </rPh>
    <phoneticPr fontId="1"/>
  </si>
  <si>
    <t>5年生以下</t>
    <rPh sb="1" eb="5">
      <t>ネンセイイカ</t>
    </rPh>
    <phoneticPr fontId="1"/>
  </si>
  <si>
    <t>6年生</t>
    <rPh sb="1" eb="3">
      <t>ネンセイ</t>
    </rPh>
    <phoneticPr fontId="1"/>
  </si>
  <si>
    <t>5年生</t>
    <rPh sb="1" eb="3">
      <t>ネンセイ</t>
    </rPh>
    <phoneticPr fontId="1"/>
  </si>
  <si>
    <t>4年生</t>
    <rPh sb="1" eb="3">
      <t>ネンセイ</t>
    </rPh>
    <phoneticPr fontId="1"/>
  </si>
  <si>
    <t>3年生</t>
    <rPh sb="1" eb="3">
      <t>ネンセイ</t>
    </rPh>
    <phoneticPr fontId="1"/>
  </si>
  <si>
    <t>2年生</t>
    <rPh sb="1" eb="3">
      <t>ネンセイ</t>
    </rPh>
    <phoneticPr fontId="1"/>
  </si>
  <si>
    <t>1年生</t>
    <rPh sb="1" eb="3">
      <t>ネンセイ</t>
    </rPh>
    <phoneticPr fontId="1"/>
  </si>
  <si>
    <t>全員</t>
    <rPh sb="0" eb="2">
      <t>ゼンイン</t>
    </rPh>
    <phoneticPr fontId="1"/>
  </si>
  <si>
    <t>NG</t>
    <phoneticPr fontId="1"/>
  </si>
  <si>
    <t>オープン参加男子</t>
    <rPh sb="4" eb="6">
      <t>サンカ</t>
    </rPh>
    <rPh sb="6" eb="8">
      <t>ダンシ</t>
    </rPh>
    <phoneticPr fontId="1"/>
  </si>
  <si>
    <t>オープン参加女子</t>
    <rPh sb="4" eb="6">
      <t>サンカ</t>
    </rPh>
    <rPh sb="6" eb="8">
      <t>ジョシ</t>
    </rPh>
    <phoneticPr fontId="1"/>
  </si>
  <si>
    <t>混合チーム(オープン参加)</t>
    <phoneticPr fontId="1"/>
  </si>
  <si>
    <t>Ａ</t>
  </si>
  <si>
    <t>12345678</t>
  </si>
  <si>
    <t>0123456789</t>
  </si>
  <si>
    <t>帯同審判員</t>
    <rPh sb="0" eb="5">
      <t>タイドウシンパンイン</t>
    </rPh>
    <phoneticPr fontId="1"/>
  </si>
  <si>
    <t>帯同審判員</t>
    <rPh sb="0" eb="5">
      <t>タイドウシンパンイン</t>
    </rPh>
    <phoneticPr fontId="1"/>
  </si>
  <si>
    <t>七尾 一郎</t>
    <rPh sb="0" eb="2">
      <t>ナナオ</t>
    </rPh>
    <rPh sb="3" eb="5">
      <t>イチロウ</t>
    </rPh>
    <phoneticPr fontId="9"/>
  </si>
  <si>
    <t>小松 次郎</t>
    <rPh sb="0" eb="2">
      <t>コマツ</t>
    </rPh>
    <rPh sb="3" eb="5">
      <t>ジロウ</t>
    </rPh>
    <phoneticPr fontId="9"/>
  </si>
  <si>
    <t>輪島三郎</t>
    <rPh sb="0" eb="2">
      <t>ワジマ</t>
    </rPh>
    <rPh sb="2" eb="4">
      <t>サブロウ</t>
    </rPh>
    <phoneticPr fontId="9"/>
  </si>
  <si>
    <t>申請中</t>
    <rPh sb="0" eb="3">
      <t>シンセイチュウ</t>
    </rPh>
    <phoneticPr fontId="9"/>
  </si>
  <si>
    <r>
      <t>申込チーム数</t>
    </r>
    <r>
      <rPr>
        <b/>
        <sz val="14"/>
        <rFont val="Meiryo UI"/>
        <family val="3"/>
        <charset val="128"/>
      </rPr>
      <t>(各種目の申込チーム数を</t>
    </r>
    <r>
      <rPr>
        <b/>
        <sz val="14"/>
        <color rgb="FFFF0000"/>
        <rFont val="Meiryo UI"/>
        <family val="3"/>
        <charset val="128"/>
      </rPr>
      <t>入力してください</t>
    </r>
    <r>
      <rPr>
        <b/>
        <sz val="14"/>
        <rFont val="Meiryo UI"/>
        <family val="3"/>
        <charset val="128"/>
      </rPr>
      <t>)</t>
    </r>
    <rPh sb="0" eb="2">
      <t>モウシコミ</t>
    </rPh>
    <rPh sb="5" eb="6">
      <t>スウ</t>
    </rPh>
    <rPh sb="7" eb="10">
      <t>カクシュモク</t>
    </rPh>
    <rPh sb="11" eb="13">
      <t>モウシコミ</t>
    </rPh>
    <rPh sb="16" eb="17">
      <t>スウ</t>
    </rPh>
    <rPh sb="18" eb="20">
      <t>ニュウリョク</t>
    </rPh>
    <phoneticPr fontId="1"/>
  </si>
  <si>
    <t>Ver1.4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</si>
</sst>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&quot;第&quot;#&quot;回 若葉カップ全国小学生バドミントン大会予選会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8" fillId="0" borderId="0" xfId="0" applyFont="1" applyProtection="1">
      <alignment vertical="center"/>
      <protection hidden="1"/>
    </xf>
    <xf numFmtId="0" fontId="4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Fill="1" applyBorder="1" applyAlignment="1" applyProtection="1">
      <alignment horizontal="right" vertical="center" shrinkToFit="1"/>
      <protection locked="0"/>
    </xf>
    <xf numFmtId="0" fontId="9" fillId="0" borderId="1" xfId="0" applyFont="1" applyFill="1" applyBorder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hidden="1"/>
    </xf>
    <xf numFmtId="49" fontId="9" fillId="0" borderId="0" xfId="0" applyNumberFormat="1" applyFo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Fill="1" applyBorder="1" applyProtection="1">
      <alignment vertical="center"/>
      <protection hidden="1"/>
    </xf>
    <xf numFmtId="49" fontId="9" fillId="0" borderId="1" xfId="0" applyNumberFormat="1" applyFont="1" applyFill="1" applyBorder="1" applyAlignment="1" applyProtection="1">
      <alignment horizontal="left" vertical="center"/>
      <protection hidden="1"/>
    </xf>
    <xf numFmtId="176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9" fillId="0" borderId="1" xfId="0" applyFont="1" applyFill="1" applyBorder="1" applyAlignment="1" applyProtection="1">
      <alignment vertical="center" shrinkToFit="1"/>
      <protection locked="0"/>
    </xf>
    <xf numFmtId="0" fontId="9" fillId="0" borderId="8" xfId="0" applyFont="1" applyFill="1" applyBorder="1" applyProtection="1">
      <alignment vertical="center"/>
      <protection hidden="1"/>
    </xf>
    <xf numFmtId="0" fontId="9" fillId="0" borderId="9" xfId="0" applyFont="1" applyFill="1" applyBorder="1" applyProtection="1">
      <alignment vertical="center"/>
      <protection hidden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49" fontId="1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2" xfId="0" applyFont="1" applyBorder="1" applyProtection="1">
      <alignment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49" fontId="9" fillId="0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14" xfId="0" applyFont="1" applyBorder="1" applyProtection="1">
      <alignment vertical="center"/>
      <protection hidden="1"/>
    </xf>
    <xf numFmtId="49" fontId="9" fillId="0" borderId="15" xfId="0" applyNumberFormat="1" applyFont="1" applyBorder="1" applyAlignment="1" applyProtection="1">
      <alignment horizontal="center" vertical="center"/>
      <protection hidden="1"/>
    </xf>
    <xf numFmtId="0" fontId="9" fillId="0" borderId="16" xfId="0" applyFont="1" applyBorder="1" applyProtection="1">
      <alignment vertical="center"/>
      <protection hidden="1"/>
    </xf>
    <xf numFmtId="49" fontId="9" fillId="0" borderId="17" xfId="0" applyNumberFormat="1" applyFont="1" applyBorder="1" applyAlignment="1" applyProtection="1">
      <alignment horizontal="center" vertical="center"/>
      <protection hidden="1"/>
    </xf>
    <xf numFmtId="0" fontId="9" fillId="0" borderId="18" xfId="0" applyFont="1" applyBorder="1" applyProtection="1">
      <alignment vertical="center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49" fontId="9" fillId="0" borderId="19" xfId="0" applyNumberFormat="1" applyFont="1" applyFill="1" applyBorder="1" applyAlignment="1" applyProtection="1">
      <alignment horizontal="left" vertical="center"/>
      <protection locked="0"/>
    </xf>
    <xf numFmtId="0" fontId="9" fillId="0" borderId="20" xfId="0" applyFont="1" applyBorder="1" applyProtection="1">
      <alignment vertical="center"/>
      <protection hidden="1"/>
    </xf>
    <xf numFmtId="49" fontId="9" fillId="0" borderId="21" xfId="0" applyNumberFormat="1" applyFont="1" applyBorder="1" applyAlignment="1" applyProtection="1">
      <alignment horizontal="center" vertical="center"/>
      <protection hidden="1"/>
    </xf>
    <xf numFmtId="176" fontId="9" fillId="0" borderId="13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hidden="1"/>
    </xf>
    <xf numFmtId="176" fontId="9" fillId="0" borderId="19" xfId="0" applyNumberFormat="1" applyFont="1" applyFill="1" applyBorder="1" applyAlignment="1" applyProtection="1">
      <alignment horizontal="center" vertical="center"/>
      <protection locked="0"/>
    </xf>
    <xf numFmtId="49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Protection="1">
      <alignment vertical="center"/>
      <protection hidden="1"/>
    </xf>
    <xf numFmtId="0" fontId="4" fillId="7" borderId="10" xfId="0" applyFont="1" applyFill="1" applyBorder="1" applyAlignment="1" applyProtection="1">
      <alignment horizontal="center" vertical="center" shrinkToFit="1"/>
      <protection hidden="1"/>
    </xf>
    <xf numFmtId="49" fontId="9" fillId="0" borderId="10" xfId="0" applyNumberFormat="1" applyFont="1" applyFill="1" applyBorder="1" applyAlignment="1" applyProtection="1">
      <alignment horizontal="left" vertical="center"/>
      <protection locked="0"/>
    </xf>
    <xf numFmtId="49" fontId="9" fillId="0" borderId="9" xfId="0" applyNumberFormat="1" applyFont="1" applyFill="1" applyBorder="1" applyAlignment="1" applyProtection="1">
      <alignment horizontal="left" vertical="center"/>
      <protection hidden="1"/>
    </xf>
    <xf numFmtId="0" fontId="9" fillId="0" borderId="9" xfId="0" applyFont="1" applyBorder="1" applyProtection="1">
      <alignment vertical="center"/>
      <protection hidden="1"/>
    </xf>
    <xf numFmtId="49" fontId="9" fillId="0" borderId="25" xfId="0" applyNumberFormat="1" applyFont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vertical="center" shrinkToFit="1"/>
      <protection hidden="1"/>
    </xf>
    <xf numFmtId="49" fontId="9" fillId="0" borderId="13" xfId="0" applyNumberFormat="1" applyFont="1" applyFill="1" applyBorder="1" applyAlignment="1" applyProtection="1">
      <alignment horizontal="left" vertical="center"/>
      <protection hidden="1"/>
    </xf>
    <xf numFmtId="49" fontId="9" fillId="0" borderId="19" xfId="0" applyNumberFormat="1" applyFont="1" applyFill="1" applyBorder="1" applyAlignment="1" applyProtection="1">
      <alignment horizontal="left" vertical="center"/>
      <protection hidden="1"/>
    </xf>
    <xf numFmtId="176" fontId="9" fillId="0" borderId="13" xfId="0" applyNumberFormat="1" applyFont="1" applyFill="1" applyBorder="1" applyAlignment="1" applyProtection="1">
      <alignment horizontal="center" vertical="center"/>
      <protection hidden="1"/>
    </xf>
    <xf numFmtId="49" fontId="9" fillId="0" borderId="22" xfId="0" applyNumberFormat="1" applyFont="1" applyFill="1" applyBorder="1" applyAlignment="1" applyProtection="1">
      <alignment horizontal="center" vertical="center"/>
      <protection hidden="1"/>
    </xf>
    <xf numFmtId="49" fontId="9" fillId="0" borderId="23" xfId="0" applyNumberFormat="1" applyFont="1" applyFill="1" applyBorder="1" applyAlignment="1" applyProtection="1">
      <alignment horizontal="center" vertical="center"/>
      <protection hidden="1"/>
    </xf>
    <xf numFmtId="176" fontId="9" fillId="0" borderId="19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49" fontId="9" fillId="0" borderId="10" xfId="0" applyNumberFormat="1" applyFont="1" applyFill="1" applyBorder="1" applyAlignment="1" applyProtection="1">
      <alignment horizontal="left" vertical="center"/>
      <protection hidden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 shrinkToFit="1"/>
    </xf>
    <xf numFmtId="0" fontId="3" fillId="7" borderId="6" xfId="0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horizontal="center" vertical="center" shrinkToFit="1"/>
    </xf>
    <xf numFmtId="177" fontId="3" fillId="6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11" fillId="0" borderId="0" xfId="0" applyFont="1" applyBorder="1" applyAlignment="1" applyProtection="1">
      <alignment horizontal="left" vertical="top" wrapText="1"/>
      <protection hidden="1"/>
    </xf>
  </cellXfs>
  <cellStyles count="1">
    <cellStyle name="標準" xfId="0" builtinId="0"/>
  </cellStyles>
  <dxfs count="21">
    <dxf>
      <font>
        <strike val="0"/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ont>
        <strike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strike val="0"/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ont>
        <strike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strike val="0"/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ont>
        <strike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00FF"/>
      <color rgb="FFFF99FF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57150</xdr:rowOff>
    </xdr:from>
    <xdr:to>
      <xdr:col>8</xdr:col>
      <xdr:colOff>295275</xdr:colOff>
      <xdr:row>4</xdr:row>
      <xdr:rowOff>295275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77000" y="971550"/>
          <a:ext cx="171450" cy="542925"/>
        </a:xfrm>
        <a:prstGeom prst="rightBrace">
          <a:avLst>
            <a:gd name="adj1" fmla="val 25000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314324</xdr:colOff>
      <xdr:row>3</xdr:row>
      <xdr:rowOff>19050</xdr:rowOff>
    </xdr:from>
    <xdr:to>
      <xdr:col>13</xdr:col>
      <xdr:colOff>476249</xdr:colOff>
      <xdr:row>6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667499" y="933450"/>
          <a:ext cx="3590925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本申込書の記載内容について、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お問い合わせする場合があります。</a:t>
          </a:r>
        </a:p>
      </xdr:txBody>
    </xdr:sp>
    <xdr:clientData/>
  </xdr:twoCellAnchor>
  <xdr:twoCellAnchor>
    <xdr:from>
      <xdr:col>0</xdr:col>
      <xdr:colOff>685799</xdr:colOff>
      <xdr:row>10</xdr:row>
      <xdr:rowOff>152399</xdr:rowOff>
    </xdr:from>
    <xdr:to>
      <xdr:col>7</xdr:col>
      <xdr:colOff>733424</xdr:colOff>
      <xdr:row>14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BB0A83-6D68-4A01-AFBF-687500F30BBD}"/>
            </a:ext>
          </a:extLst>
        </xdr:cNvPr>
        <xdr:cNvSpPr txBox="1"/>
      </xdr:nvSpPr>
      <xdr:spPr>
        <a:xfrm>
          <a:off x="685799" y="3200399"/>
          <a:ext cx="5591175" cy="11525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</a:rPr>
            <a:t>本申込書は、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単３、複２の計５試合制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ysClr val="windowText" lastClr="000000"/>
              </a:solidFill>
            </a:rPr>
            <a:t>専用です。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単２、複１の計３試合制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  <a:r>
            <a:rPr kumimoji="1" lang="ja-JP" altLang="en-US" sz="1600">
              <a:solidFill>
                <a:sysClr val="windowText" lastClr="000000"/>
              </a:solidFill>
            </a:rPr>
            <a:t>では使用しないでください。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142876</xdr:colOff>
      <xdr:row>21</xdr:row>
      <xdr:rowOff>66674</xdr:rowOff>
    </xdr:from>
    <xdr:to>
      <xdr:col>6</xdr:col>
      <xdr:colOff>1476375</xdr:colOff>
      <xdr:row>28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7D10C7-BB3C-4BAB-B984-93D2FA952298}"/>
            </a:ext>
          </a:extLst>
        </xdr:cNvPr>
        <xdr:cNvSpPr txBox="1"/>
      </xdr:nvSpPr>
      <xdr:spPr>
        <a:xfrm>
          <a:off x="885826" y="6534149"/>
          <a:ext cx="7134224" cy="1847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</a:rPr>
            <a:t>競技種目  ：男女別団体戦（</a:t>
          </a:r>
          <a:r>
            <a:rPr kumimoji="1" lang="ja-JP" altLang="en-US" sz="1600">
              <a:solidFill>
                <a:srgbClr val="FF0000"/>
              </a:solidFill>
            </a:rPr>
            <a:t>単３、複２の計５試合制</a:t>
          </a:r>
          <a:r>
            <a:rPr kumimoji="1" lang="ja-JP" altLang="en-US" sz="1600">
              <a:solidFill>
                <a:sysClr val="windowText" lastClr="000000"/>
              </a:solidFill>
            </a:rPr>
            <a:t>）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試合順序  ：</a:t>
          </a:r>
          <a:r>
            <a:rPr kumimoji="1" lang="ja-JP" altLang="en-US" sz="1600">
              <a:solidFill>
                <a:srgbClr val="FF0000"/>
              </a:solidFill>
            </a:rPr>
            <a:t>６年単・４年単・５年複・６年複・５年単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学年制限  ：各学年の部以下であること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チーム編成：</a:t>
          </a:r>
          <a:r>
            <a:rPr kumimoji="1" lang="ja-JP" altLang="en-US" sz="1600">
              <a:solidFill>
                <a:srgbClr val="FF0000"/>
              </a:solidFill>
            </a:rPr>
            <a:t>選手７名～１０名</a:t>
          </a:r>
          <a:r>
            <a:rPr kumimoji="1" lang="ja-JP" altLang="en-US" sz="1600">
              <a:solidFill>
                <a:sysClr val="windowText" lastClr="000000"/>
              </a:solidFill>
            </a:rPr>
            <a:t>。監督１名、コーチ２名。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各部とも</a:t>
          </a:r>
          <a:r>
            <a:rPr kumimoji="1" lang="ja-JP" altLang="en-US" sz="1600">
              <a:solidFill>
                <a:srgbClr val="FF0000"/>
              </a:solidFill>
            </a:rPr>
            <a:t>単・複を兼ねることはできない</a:t>
          </a:r>
        </a:p>
      </xdr:txBody>
    </xdr:sp>
    <xdr:clientData/>
  </xdr:twoCellAnchor>
  <xdr:twoCellAnchor>
    <xdr:from>
      <xdr:col>0</xdr:col>
      <xdr:colOff>228600</xdr:colOff>
      <xdr:row>4</xdr:row>
      <xdr:rowOff>381000</xdr:rowOff>
    </xdr:from>
    <xdr:to>
      <xdr:col>5</xdr:col>
      <xdr:colOff>66675</xdr:colOff>
      <xdr:row>7</xdr:row>
      <xdr:rowOff>295275</xdr:rowOff>
    </xdr:to>
    <xdr:sp macro="" textlink="">
      <xdr:nvSpPr>
        <xdr:cNvPr id="3" name="角丸四角形 10">
          <a:extLst>
            <a:ext uri="{FF2B5EF4-FFF2-40B4-BE49-F238E27FC236}">
              <a16:creationId xmlns:a16="http://schemas.microsoft.com/office/drawing/2014/main" id="{562235BF-0AEB-4E77-8697-07266B32B316}"/>
            </a:ext>
          </a:extLst>
        </xdr:cNvPr>
        <xdr:cNvSpPr/>
      </xdr:nvSpPr>
      <xdr:spPr>
        <a:xfrm>
          <a:off x="228600" y="1495425"/>
          <a:ext cx="5314950" cy="1028700"/>
        </a:xfrm>
        <a:prstGeom prst="roundRect">
          <a:avLst>
            <a:gd name="adj" fmla="val 10606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381000</xdr:colOff>
      <xdr:row>14</xdr:row>
      <xdr:rowOff>28575</xdr:rowOff>
    </xdr:from>
    <xdr:to>
      <xdr:col>4</xdr:col>
      <xdr:colOff>352425</xdr:colOff>
      <xdr:row>15</xdr:row>
      <xdr:rowOff>0</xdr:rowOff>
    </xdr:to>
    <xdr:sp macro="" textlink="">
      <xdr:nvSpPr>
        <xdr:cNvPr id="4" name="角丸四角形 16">
          <a:extLst>
            <a:ext uri="{FF2B5EF4-FFF2-40B4-BE49-F238E27FC236}">
              <a16:creationId xmlns:a16="http://schemas.microsoft.com/office/drawing/2014/main" id="{61B39082-ACD4-4F01-90DC-CB8E90961A6A}"/>
            </a:ext>
          </a:extLst>
        </xdr:cNvPr>
        <xdr:cNvSpPr/>
      </xdr:nvSpPr>
      <xdr:spPr>
        <a:xfrm>
          <a:off x="647700" y="4524375"/>
          <a:ext cx="3228975" cy="295275"/>
        </a:xfrm>
        <a:prstGeom prst="roundRect">
          <a:avLst>
            <a:gd name="adj" fmla="val 10606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781050</xdr:colOff>
      <xdr:row>8</xdr:row>
      <xdr:rowOff>28575</xdr:rowOff>
    </xdr:from>
    <xdr:to>
      <xdr:col>5</xdr:col>
      <xdr:colOff>28575</xdr:colOff>
      <xdr:row>11</xdr:row>
      <xdr:rowOff>28575</xdr:rowOff>
    </xdr:to>
    <xdr:sp macro="" textlink="">
      <xdr:nvSpPr>
        <xdr:cNvPr id="5" name="角丸四角形 13">
          <a:extLst>
            <a:ext uri="{FF2B5EF4-FFF2-40B4-BE49-F238E27FC236}">
              <a16:creationId xmlns:a16="http://schemas.microsoft.com/office/drawing/2014/main" id="{FC86A7D4-720C-46ED-97A7-2303238A30DD}"/>
            </a:ext>
          </a:extLst>
        </xdr:cNvPr>
        <xdr:cNvSpPr/>
      </xdr:nvSpPr>
      <xdr:spPr>
        <a:xfrm>
          <a:off x="1524000" y="2581275"/>
          <a:ext cx="3981450" cy="971550"/>
        </a:xfrm>
        <a:prstGeom prst="roundRect">
          <a:avLst>
            <a:gd name="adj" fmla="val 10606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1019175</xdr:colOff>
      <xdr:row>7</xdr:row>
      <xdr:rowOff>285750</xdr:rowOff>
    </xdr:from>
    <xdr:to>
      <xdr:col>7</xdr:col>
      <xdr:colOff>85726</xdr:colOff>
      <xdr:row>11</xdr:row>
      <xdr:rowOff>47625</xdr:rowOff>
    </xdr:to>
    <xdr:sp macro="" textlink="">
      <xdr:nvSpPr>
        <xdr:cNvPr id="6" name="角丸四角形 17">
          <a:extLst>
            <a:ext uri="{FF2B5EF4-FFF2-40B4-BE49-F238E27FC236}">
              <a16:creationId xmlns:a16="http://schemas.microsoft.com/office/drawing/2014/main" id="{9416ED90-64CB-4D8D-9111-6FCD850EACD1}"/>
            </a:ext>
          </a:extLst>
        </xdr:cNvPr>
        <xdr:cNvSpPr/>
      </xdr:nvSpPr>
      <xdr:spPr>
        <a:xfrm>
          <a:off x="6496050" y="2514600"/>
          <a:ext cx="1676401" cy="1057275"/>
        </a:xfrm>
        <a:prstGeom prst="roundRect">
          <a:avLst>
            <a:gd name="adj" fmla="val 10606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209550</xdr:colOff>
      <xdr:row>0</xdr:row>
      <xdr:rowOff>57150</xdr:rowOff>
    </xdr:from>
    <xdr:to>
      <xdr:col>25</xdr:col>
      <xdr:colOff>523875</xdr:colOff>
      <xdr:row>4</xdr:row>
      <xdr:rowOff>276225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85B61968-DB5B-4B85-9B71-448178BF6B00}"/>
            </a:ext>
          </a:extLst>
        </xdr:cNvPr>
        <xdr:cNvSpPr/>
      </xdr:nvSpPr>
      <xdr:spPr>
        <a:xfrm>
          <a:off x="3733800" y="57150"/>
          <a:ext cx="7048500" cy="1333500"/>
        </a:xfrm>
        <a:prstGeom prst="wedgeRoundRectCallout">
          <a:avLst>
            <a:gd name="adj1" fmla="val -63577"/>
            <a:gd name="adj2" fmla="val -96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同一種目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男子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女子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に複数チーム申請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する場合、あるいは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オープン参加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の場合に選択してください。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最上位チームは「Ａ」を選択し、以降順に「Ｂ」「Ｃ」と選択してください。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組合せ作成時に参考にします。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１チームのみ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の申請の場合は、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空欄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409575</xdr:colOff>
      <xdr:row>5</xdr:row>
      <xdr:rowOff>66676</xdr:rowOff>
    </xdr:from>
    <xdr:to>
      <xdr:col>22</xdr:col>
      <xdr:colOff>676275</xdr:colOff>
      <xdr:row>7</xdr:row>
      <xdr:rowOff>200026</xdr:rowOff>
    </xdr:to>
    <xdr:sp macro="" textlink="">
      <xdr:nvSpPr>
        <xdr:cNvPr id="8" name="角丸四角形吹き出し 9">
          <a:extLst>
            <a:ext uri="{FF2B5EF4-FFF2-40B4-BE49-F238E27FC236}">
              <a16:creationId xmlns:a16="http://schemas.microsoft.com/office/drawing/2014/main" id="{A6BF7021-5C7F-4822-9D9D-7A5871AAFF2E}"/>
            </a:ext>
          </a:extLst>
        </xdr:cNvPr>
        <xdr:cNvSpPr/>
      </xdr:nvSpPr>
      <xdr:spPr>
        <a:xfrm>
          <a:off x="5886450" y="1647826"/>
          <a:ext cx="2990850" cy="781050"/>
        </a:xfrm>
        <a:prstGeom prst="wedgeRoundRectCallout">
          <a:avLst>
            <a:gd name="adj1" fmla="val -67332"/>
            <a:gd name="adj2" fmla="val -1072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監督は申請必須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コーチの申請は任意です。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723900</xdr:colOff>
      <xdr:row>15</xdr:row>
      <xdr:rowOff>257174</xdr:rowOff>
    </xdr:from>
    <xdr:to>
      <xdr:col>4</xdr:col>
      <xdr:colOff>1600200</xdr:colOff>
      <xdr:row>17</xdr:row>
      <xdr:rowOff>180975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55968C9A-F31A-461A-9E14-ACD362AED477}"/>
            </a:ext>
          </a:extLst>
        </xdr:cNvPr>
        <xdr:cNvSpPr/>
      </xdr:nvSpPr>
      <xdr:spPr>
        <a:xfrm>
          <a:off x="1466850" y="5076824"/>
          <a:ext cx="3657600" cy="571501"/>
        </a:xfrm>
        <a:prstGeom prst="wedgeRoundRectCallout">
          <a:avLst>
            <a:gd name="adj1" fmla="val -38719"/>
            <a:gd name="adj2" fmla="val -10932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選手は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７名以上１０名以下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で申請してください。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781049</xdr:colOff>
      <xdr:row>12</xdr:row>
      <xdr:rowOff>200024</xdr:rowOff>
    </xdr:from>
    <xdr:to>
      <xdr:col>23</xdr:col>
      <xdr:colOff>295274</xdr:colOff>
      <xdr:row>15</xdr:row>
      <xdr:rowOff>285750</xdr:rowOff>
    </xdr:to>
    <xdr:sp macro="" textlink="">
      <xdr:nvSpPr>
        <xdr:cNvPr id="10" name="角丸四角形吹き出し 14">
          <a:extLst>
            <a:ext uri="{FF2B5EF4-FFF2-40B4-BE49-F238E27FC236}">
              <a16:creationId xmlns:a16="http://schemas.microsoft.com/office/drawing/2014/main" id="{3A04A911-A0EB-4ED2-9502-3B2BF0E2E4E3}"/>
            </a:ext>
          </a:extLst>
        </xdr:cNvPr>
        <xdr:cNvSpPr/>
      </xdr:nvSpPr>
      <xdr:spPr>
        <a:xfrm>
          <a:off x="6257924" y="4048124"/>
          <a:ext cx="2924175" cy="1057276"/>
        </a:xfrm>
        <a:prstGeom prst="wedgeRoundRectCallout">
          <a:avLst>
            <a:gd name="adj1" fmla="val -21204"/>
            <a:gd name="adj2" fmla="val -14039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個人登録番号は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桁の数値</a:t>
          </a:r>
          <a:b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あるいは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申請中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47624</xdr:colOff>
      <xdr:row>11</xdr:row>
      <xdr:rowOff>228599</xdr:rowOff>
    </xdr:from>
    <xdr:to>
      <xdr:col>4</xdr:col>
      <xdr:colOff>1000125</xdr:colOff>
      <xdr:row>13</xdr:row>
      <xdr:rowOff>257174</xdr:rowOff>
    </xdr:to>
    <xdr:sp macro="" textlink="">
      <xdr:nvSpPr>
        <xdr:cNvPr id="11" name="角丸四角形吹き出し 8">
          <a:extLst>
            <a:ext uri="{FF2B5EF4-FFF2-40B4-BE49-F238E27FC236}">
              <a16:creationId xmlns:a16="http://schemas.microsoft.com/office/drawing/2014/main" id="{A1BC7609-7FB4-499C-84D4-F527CB64B0EB}"/>
            </a:ext>
          </a:extLst>
        </xdr:cNvPr>
        <xdr:cNvSpPr/>
      </xdr:nvSpPr>
      <xdr:spPr>
        <a:xfrm>
          <a:off x="1619249" y="3752849"/>
          <a:ext cx="2905126" cy="676275"/>
        </a:xfrm>
        <a:prstGeom prst="wedgeRoundRectCallout">
          <a:avLst>
            <a:gd name="adj1" fmla="val 6414"/>
            <a:gd name="adj2" fmla="val -12404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氏名の間は、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文字以上の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空白文字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区切ってください。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228600</xdr:colOff>
      <xdr:row>18</xdr:row>
      <xdr:rowOff>47625</xdr:rowOff>
    </xdr:from>
    <xdr:to>
      <xdr:col>4</xdr:col>
      <xdr:colOff>47625</xdr:colOff>
      <xdr:row>20</xdr:row>
      <xdr:rowOff>19050</xdr:rowOff>
    </xdr:to>
    <xdr:sp macro="" textlink="">
      <xdr:nvSpPr>
        <xdr:cNvPr id="13" name="角丸四角形 16">
          <a:extLst>
            <a:ext uri="{FF2B5EF4-FFF2-40B4-BE49-F238E27FC236}">
              <a16:creationId xmlns:a16="http://schemas.microsoft.com/office/drawing/2014/main" id="{51BB6447-443C-47D0-B4D6-BEF489680845}"/>
            </a:ext>
          </a:extLst>
        </xdr:cNvPr>
        <xdr:cNvSpPr/>
      </xdr:nvSpPr>
      <xdr:spPr>
        <a:xfrm>
          <a:off x="228600" y="5838825"/>
          <a:ext cx="3343275" cy="381000"/>
        </a:xfrm>
        <a:prstGeom prst="roundRect">
          <a:avLst>
            <a:gd name="adj" fmla="val 10606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19</xdr:row>
      <xdr:rowOff>219074</xdr:rowOff>
    </xdr:from>
    <xdr:to>
      <xdr:col>5</xdr:col>
      <xdr:colOff>571500</xdr:colOff>
      <xdr:row>21</xdr:row>
      <xdr:rowOff>95249</xdr:rowOff>
    </xdr:to>
    <xdr:sp macro="" textlink="">
      <xdr:nvSpPr>
        <xdr:cNvPr id="12" name="角丸四角形吹き出し 15">
          <a:extLst>
            <a:ext uri="{FF2B5EF4-FFF2-40B4-BE49-F238E27FC236}">
              <a16:creationId xmlns:a16="http://schemas.microsoft.com/office/drawing/2014/main" id="{99610391-9A86-439B-B7BD-49F0C3142564}"/>
            </a:ext>
          </a:extLst>
        </xdr:cNvPr>
        <xdr:cNvSpPr/>
      </xdr:nvSpPr>
      <xdr:spPr>
        <a:xfrm>
          <a:off x="3629025" y="6095999"/>
          <a:ext cx="2419350" cy="466725"/>
        </a:xfrm>
        <a:prstGeom prst="wedgeRoundRectCallout">
          <a:avLst>
            <a:gd name="adj1" fmla="val -60127"/>
            <a:gd name="adj2" fmla="val -4568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帯同審判員１名は必須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142873</xdr:colOff>
      <xdr:row>21</xdr:row>
      <xdr:rowOff>66674</xdr:rowOff>
    </xdr:from>
    <xdr:to>
      <xdr:col>6</xdr:col>
      <xdr:colOff>1504950</xdr:colOff>
      <xdr:row>28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85823" y="6534149"/>
          <a:ext cx="7162802" cy="2057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</a:rPr>
            <a:t>競技種目  ：男女別団体戦（</a:t>
          </a:r>
          <a:r>
            <a:rPr kumimoji="1" lang="ja-JP" altLang="en-US" sz="1600">
              <a:solidFill>
                <a:srgbClr val="FF0000"/>
              </a:solidFill>
            </a:rPr>
            <a:t>単３、複２の計５試合制</a:t>
          </a:r>
          <a:r>
            <a:rPr kumimoji="1" lang="ja-JP" altLang="en-US" sz="1600">
              <a:solidFill>
                <a:sysClr val="windowText" lastClr="000000"/>
              </a:solidFill>
            </a:rPr>
            <a:t>）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試合順序  ：</a:t>
          </a:r>
          <a:r>
            <a:rPr kumimoji="1" lang="ja-JP" altLang="en-US" sz="1600">
              <a:solidFill>
                <a:srgbClr val="FF0000"/>
              </a:solidFill>
            </a:rPr>
            <a:t>６年単・４年単・５年複・６年複・５年単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学年制限  ：各学年の部以下であること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チーム編成：</a:t>
          </a:r>
          <a:r>
            <a:rPr kumimoji="1" lang="ja-JP" altLang="en-US" sz="1600">
              <a:solidFill>
                <a:srgbClr val="FF0000"/>
              </a:solidFill>
            </a:rPr>
            <a:t>選手７名～１０名</a:t>
          </a:r>
          <a:r>
            <a:rPr kumimoji="1" lang="ja-JP" altLang="en-US" sz="1600">
              <a:solidFill>
                <a:sysClr val="windowText" lastClr="000000"/>
              </a:solidFill>
            </a:rPr>
            <a:t>。監督１名、コーチ２名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各部とも</a:t>
          </a:r>
          <a:r>
            <a:rPr kumimoji="1" lang="ja-JP" altLang="en-US" sz="1600">
              <a:solidFill>
                <a:srgbClr val="FF0000"/>
              </a:solidFill>
            </a:rPr>
            <a:t>単・複を兼ねることはできない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21</xdr:row>
      <xdr:rowOff>66674</xdr:rowOff>
    </xdr:from>
    <xdr:to>
      <xdr:col>6</xdr:col>
      <xdr:colOff>1409700</xdr:colOff>
      <xdr:row>28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C7C75B-1EB2-49EA-A58F-D194CD8D0F92}"/>
            </a:ext>
          </a:extLst>
        </xdr:cNvPr>
        <xdr:cNvSpPr txBox="1"/>
      </xdr:nvSpPr>
      <xdr:spPr>
        <a:xfrm>
          <a:off x="885825" y="6534149"/>
          <a:ext cx="7067550" cy="1885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</a:rPr>
            <a:t>競技種目  ：男女別団体戦（</a:t>
          </a:r>
          <a:r>
            <a:rPr kumimoji="1" lang="ja-JP" altLang="en-US" sz="1600">
              <a:solidFill>
                <a:srgbClr val="FF0000"/>
              </a:solidFill>
            </a:rPr>
            <a:t>単３、複２の計５試合制</a:t>
          </a:r>
          <a:r>
            <a:rPr kumimoji="1" lang="ja-JP" altLang="en-US" sz="1600">
              <a:solidFill>
                <a:sysClr val="windowText" lastClr="000000"/>
              </a:solidFill>
            </a:rPr>
            <a:t>）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試合順序  ：</a:t>
          </a:r>
          <a:r>
            <a:rPr kumimoji="1" lang="ja-JP" altLang="en-US" sz="1600">
              <a:solidFill>
                <a:srgbClr val="FF0000"/>
              </a:solidFill>
            </a:rPr>
            <a:t>６年単・４年単・５年複・６年複・５年単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学年制限  ：各学年の部以下であること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チーム編成：</a:t>
          </a:r>
          <a:r>
            <a:rPr kumimoji="1" lang="ja-JP" altLang="en-US" sz="1600">
              <a:solidFill>
                <a:srgbClr val="FF0000"/>
              </a:solidFill>
            </a:rPr>
            <a:t>選手７名～１０名</a:t>
          </a:r>
          <a:r>
            <a:rPr kumimoji="1" lang="ja-JP" altLang="en-US" sz="1600">
              <a:solidFill>
                <a:sysClr val="windowText" lastClr="000000"/>
              </a:solidFill>
            </a:rPr>
            <a:t>。監督１名、コーチ２名</a:t>
          </a:r>
        </a:p>
        <a:p>
          <a:r>
            <a:rPr kumimoji="1" lang="ja-JP" altLang="en-US" sz="1600">
              <a:solidFill>
                <a:sysClr val="windowText" lastClr="000000"/>
              </a:solidFill>
            </a:rPr>
            <a:t>各部とも</a:t>
          </a:r>
          <a:r>
            <a:rPr kumimoji="1" lang="ja-JP" altLang="en-US" sz="1600">
              <a:solidFill>
                <a:srgbClr val="FF0000"/>
              </a:solidFill>
            </a:rPr>
            <a:t>単・複を兼ねることはできない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25"/>
  <sheetViews>
    <sheetView showGridLines="0" showRowColHeaders="0" workbookViewId="0">
      <selection activeCell="E1" sqref="E1"/>
    </sheetView>
  </sheetViews>
  <sheetFormatPr defaultColWidth="9" defaultRowHeight="24.6" x14ac:dyDescent="0.2"/>
  <cols>
    <col min="1" max="1" width="9" style="2"/>
    <col min="2" max="2" width="28.21875" style="3" hidden="1" customWidth="1"/>
    <col min="3" max="3" width="8.6640625" style="2" hidden="1" customWidth="1"/>
    <col min="4" max="4" width="0" style="2" hidden="1" customWidth="1"/>
    <col min="5" max="16384" width="9" style="2"/>
  </cols>
  <sheetData>
    <row r="2" spans="2:2" x14ac:dyDescent="0.2">
      <c r="B2" s="5" t="s">
        <v>18</v>
      </c>
    </row>
    <row r="3" spans="2:2" x14ac:dyDescent="0.2">
      <c r="B3" s="5" t="s">
        <v>19</v>
      </c>
    </row>
    <row r="4" spans="2:2" s="4" customFormat="1" x14ac:dyDescent="0.2">
      <c r="B4" s="7"/>
    </row>
    <row r="5" spans="2:2" x14ac:dyDescent="0.2">
      <c r="B5" s="5">
        <v>6</v>
      </c>
    </row>
    <row r="6" spans="2:2" x14ac:dyDescent="0.2">
      <c r="B6" s="5">
        <v>5</v>
      </c>
    </row>
    <row r="7" spans="2:2" x14ac:dyDescent="0.2">
      <c r="B7" s="5">
        <v>4</v>
      </c>
    </row>
    <row r="8" spans="2:2" x14ac:dyDescent="0.2">
      <c r="B8" s="5">
        <v>3</v>
      </c>
    </row>
    <row r="9" spans="2:2" x14ac:dyDescent="0.2">
      <c r="B9" s="5">
        <v>2</v>
      </c>
    </row>
    <row r="10" spans="2:2" x14ac:dyDescent="0.2">
      <c r="B10" s="5">
        <v>1</v>
      </c>
    </row>
    <row r="12" spans="2:2" x14ac:dyDescent="0.2">
      <c r="B12" s="5"/>
    </row>
    <row r="13" spans="2:2" x14ac:dyDescent="0.2">
      <c r="B13" s="5" t="s">
        <v>6</v>
      </c>
    </row>
    <row r="15" spans="2:2" x14ac:dyDescent="0.2">
      <c r="B15" s="5"/>
    </row>
    <row r="16" spans="2:2" x14ac:dyDescent="0.2">
      <c r="B16" s="5" t="s">
        <v>7</v>
      </c>
    </row>
    <row r="17" spans="2:3" x14ac:dyDescent="0.2">
      <c r="B17" s="5" t="s">
        <v>8</v>
      </c>
    </row>
    <row r="18" spans="2:3" x14ac:dyDescent="0.2">
      <c r="B18" s="5" t="s">
        <v>9</v>
      </c>
    </row>
    <row r="19" spans="2:3" x14ac:dyDescent="0.2">
      <c r="B19" s="5" t="s">
        <v>10</v>
      </c>
    </row>
    <row r="20" spans="2:3" x14ac:dyDescent="0.2">
      <c r="B20" s="5" t="s">
        <v>11</v>
      </c>
    </row>
    <row r="21" spans="2:3" x14ac:dyDescent="0.2">
      <c r="B21" s="5" t="s">
        <v>12</v>
      </c>
    </row>
    <row r="22" spans="2:3" x14ac:dyDescent="0.2">
      <c r="B22" s="5" t="s">
        <v>52</v>
      </c>
    </row>
    <row r="24" spans="2:3" x14ac:dyDescent="0.2">
      <c r="B24" s="5" t="s">
        <v>20</v>
      </c>
      <c r="C24" s="2" t="s">
        <v>16</v>
      </c>
    </row>
    <row r="25" spans="2:3" x14ac:dyDescent="0.2">
      <c r="B25" s="5" t="s">
        <v>15</v>
      </c>
      <c r="C25" s="2" t="s">
        <v>17</v>
      </c>
    </row>
  </sheetData>
  <sheetProtection algorithmName="SHA-512" hashValue="nQTGxeoWi0EkLCJRkm72x8fyTZYyH20MLZLiQ3aonwgt+0lS9V2m/wkI88R2whBlx5wiYO9C1cYYWPRrf6SpTA==" saltValue="2qg8mVPPeYgt3kbMH6Gchg==" spinCount="100000"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H11"/>
  <sheetViews>
    <sheetView showGridLines="0" showRowColHeaders="0" workbookViewId="0">
      <selection activeCell="D3" sqref="D3:H3"/>
    </sheetView>
  </sheetViews>
  <sheetFormatPr defaultColWidth="9" defaultRowHeight="24.6" x14ac:dyDescent="0.2"/>
  <cols>
    <col min="1" max="1" width="9" style="2"/>
    <col min="2" max="3" width="10.6640625" style="9" customWidth="1"/>
    <col min="4" max="8" width="10.6640625" style="10" customWidth="1"/>
    <col min="9" max="16384" width="9" style="2"/>
  </cols>
  <sheetData>
    <row r="1" spans="1:8" x14ac:dyDescent="0.2">
      <c r="A1" s="1" t="s">
        <v>63</v>
      </c>
    </row>
    <row r="2" spans="1:8" x14ac:dyDescent="0.2">
      <c r="B2" s="76" t="s">
        <v>2</v>
      </c>
      <c r="C2" s="77"/>
      <c r="D2" s="74">
        <v>38</v>
      </c>
      <c r="E2" s="74"/>
      <c r="F2" s="74"/>
      <c r="G2" s="74"/>
      <c r="H2" s="74"/>
    </row>
    <row r="3" spans="1:8" x14ac:dyDescent="0.2">
      <c r="B3" s="76" t="s">
        <v>0</v>
      </c>
      <c r="C3" s="77"/>
      <c r="D3" s="75"/>
      <c r="E3" s="75"/>
      <c r="F3" s="75"/>
      <c r="G3" s="75"/>
      <c r="H3" s="75"/>
    </row>
    <row r="4" spans="1:8" x14ac:dyDescent="0.2">
      <c r="B4" s="76" t="s">
        <v>1</v>
      </c>
      <c r="C4" s="77"/>
      <c r="D4" s="75"/>
      <c r="E4" s="75"/>
      <c r="F4" s="75"/>
      <c r="G4" s="75"/>
      <c r="H4" s="75"/>
    </row>
    <row r="5" spans="1:8" x14ac:dyDescent="0.2">
      <c r="B5" s="76" t="s">
        <v>39</v>
      </c>
      <c r="C5" s="77"/>
      <c r="D5" s="75"/>
      <c r="E5" s="75"/>
      <c r="F5" s="75"/>
      <c r="G5" s="75"/>
      <c r="H5" s="75"/>
    </row>
    <row r="7" spans="1:8" x14ac:dyDescent="0.2">
      <c r="B7" s="71" t="s">
        <v>62</v>
      </c>
      <c r="C7" s="72"/>
      <c r="D7" s="72"/>
      <c r="E7" s="72"/>
      <c r="F7" s="72"/>
      <c r="G7" s="72"/>
      <c r="H7" s="73"/>
    </row>
    <row r="8" spans="1:8" x14ac:dyDescent="0.2">
      <c r="B8" s="67" t="s">
        <v>18</v>
      </c>
      <c r="C8" s="68"/>
      <c r="D8" s="11">
        <v>0</v>
      </c>
      <c r="E8" s="2"/>
      <c r="F8" s="67" t="s">
        <v>50</v>
      </c>
      <c r="G8" s="68"/>
      <c r="H8" s="11">
        <v>0</v>
      </c>
    </row>
    <row r="9" spans="1:8" x14ac:dyDescent="0.2">
      <c r="B9" s="69" t="s">
        <v>19</v>
      </c>
      <c r="C9" s="70"/>
      <c r="D9" s="12">
        <v>0</v>
      </c>
      <c r="E9" s="2"/>
      <c r="F9" s="69" t="s">
        <v>51</v>
      </c>
      <c r="G9" s="70"/>
      <c r="H9" s="12">
        <v>0</v>
      </c>
    </row>
    <row r="10" spans="1:8" x14ac:dyDescent="0.2">
      <c r="H10" s="2"/>
    </row>
    <row r="11" spans="1:8" x14ac:dyDescent="0.2">
      <c r="H11" s="2"/>
    </row>
  </sheetData>
  <sheetProtection algorithmName="SHA-512" hashValue="A1D8W96sc7EnglG4sbcyDG7LS8bLJUVNsdoBDo785Orw8Cj4s4HW6P+adW7GbkS2t9IeWCBPi6U1ukzwjDMWvQ==" saltValue="pXCz7M98hzIWIYJUYRDFqw==" spinCount="100000" sheet="1" objects="1" scenarios="1"/>
  <mergeCells count="13">
    <mergeCell ref="D2:H2"/>
    <mergeCell ref="D3:H3"/>
    <mergeCell ref="D4:H4"/>
    <mergeCell ref="D5:H5"/>
    <mergeCell ref="B2:C2"/>
    <mergeCell ref="B3:C3"/>
    <mergeCell ref="B4:C4"/>
    <mergeCell ref="B5:C5"/>
    <mergeCell ref="F8:G8"/>
    <mergeCell ref="F9:G9"/>
    <mergeCell ref="B7:H7"/>
    <mergeCell ref="B8:C8"/>
    <mergeCell ref="B9:C9"/>
  </mergeCells>
  <phoneticPr fontId="1"/>
  <conditionalFormatting sqref="D3:D5">
    <cfRule type="expression" dxfId="20" priority="3">
      <formula>$D3=""</formula>
    </cfRule>
  </conditionalFormatting>
  <conditionalFormatting sqref="D8:D9">
    <cfRule type="expression" dxfId="19" priority="2">
      <formula>D8&lt;=0</formula>
    </cfRule>
  </conditionalFormatting>
  <conditionalFormatting sqref="H8:H9">
    <cfRule type="expression" dxfId="18" priority="1">
      <formula>H8&lt;=0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W20"/>
  <sheetViews>
    <sheetView showGridLines="0" showRowColHeaders="0" zoomScaleNormal="100" workbookViewId="0">
      <selection activeCell="D3" sqref="D3"/>
    </sheetView>
  </sheetViews>
  <sheetFormatPr defaultColWidth="9" defaultRowHeight="22.8" x14ac:dyDescent="0.2"/>
  <cols>
    <col min="1" max="1" width="3.44140625" style="16" customWidth="1"/>
    <col min="2" max="2" width="6.21875" style="16" customWidth="1"/>
    <col min="3" max="3" width="10.88671875" style="16" customWidth="1"/>
    <col min="4" max="5" width="25.6640625" style="16" customWidth="1"/>
    <col min="6" max="6" width="14" style="16" bestFit="1" customWidth="1"/>
    <col min="7" max="7" width="20.21875" style="17" customWidth="1"/>
    <col min="8" max="8" width="1.44140625" style="6" customWidth="1"/>
    <col min="9" max="9" width="19.77734375" style="6" hidden="1" customWidth="1"/>
    <col min="10" max="10" width="5" style="8" hidden="1" customWidth="1"/>
    <col min="11" max="11" width="9" style="8" hidden="1" customWidth="1"/>
    <col min="12" max="21" width="3.88671875" style="8" hidden="1" customWidth="1"/>
    <col min="22" max="22" width="9" style="8" hidden="1" customWidth="1"/>
    <col min="23" max="23" width="9" style="6"/>
    <col min="24" max="16384" width="9" style="16"/>
  </cols>
  <sheetData>
    <row r="1" spans="2:23" x14ac:dyDescent="0.2">
      <c r="J1" s="8" t="s">
        <v>49</v>
      </c>
      <c r="K1" s="8" t="s">
        <v>57</v>
      </c>
      <c r="L1" s="8" t="s">
        <v>40</v>
      </c>
      <c r="M1" s="8" t="s">
        <v>41</v>
      </c>
      <c r="N1" s="8" t="s">
        <v>48</v>
      </c>
      <c r="O1" s="8" t="s">
        <v>42</v>
      </c>
      <c r="P1" s="8" t="s">
        <v>43</v>
      </c>
      <c r="Q1" s="8" t="s">
        <v>44</v>
      </c>
      <c r="R1" s="8" t="s">
        <v>45</v>
      </c>
      <c r="S1" s="8" t="s">
        <v>46</v>
      </c>
      <c r="T1" s="8" t="s">
        <v>47</v>
      </c>
    </row>
    <row r="2" spans="2:23" ht="22.5" customHeight="1" x14ac:dyDescent="0.2">
      <c r="C2" s="24" t="s">
        <v>13</v>
      </c>
      <c r="D2" s="21" t="s">
        <v>18</v>
      </c>
      <c r="E2" s="78" t="str">
        <f>IF(D3="混合チーム(オープン参加)",IF(K4&lt;&gt;"",K4,""),IF(J4&lt;&gt;"",J4,IF(L4&lt;&gt;"",L4,IF(M4&lt;&gt;"",M4,""))))</f>
        <v>「判定」欄にNGがあります</v>
      </c>
      <c r="F2" s="79"/>
      <c r="G2" s="79"/>
      <c r="J2" s="8">
        <f>COUNTIF(B6:B20,"NG")</f>
        <v>9</v>
      </c>
      <c r="K2" s="8">
        <f>COUNTIF(B20,"NG")</f>
        <v>1</v>
      </c>
      <c r="L2" s="8">
        <f>SUM(Q2:T2)</f>
        <v>1</v>
      </c>
      <c r="M2" s="8">
        <f>SUM(P2:T2)</f>
        <v>1</v>
      </c>
      <c r="N2" s="8">
        <f>SUM(O2:T2)</f>
        <v>2</v>
      </c>
      <c r="O2" s="8">
        <f>COUNTIF($F$9:$F$18,"6")</f>
        <v>1</v>
      </c>
      <c r="P2" s="8">
        <f>COUNTIF($F$9:$F$18,"5")</f>
        <v>0</v>
      </c>
      <c r="Q2" s="8">
        <f>COUNTIF($F$9:$F$18,"4")</f>
        <v>0</v>
      </c>
      <c r="R2" s="8">
        <f>COUNTIF($F$9:$F$18,"3")</f>
        <v>1</v>
      </c>
      <c r="S2" s="8">
        <f>COUNTIF($F$9:$F$18,"2")</f>
        <v>0</v>
      </c>
      <c r="T2" s="8">
        <f t="shared" ref="T2" si="0">COUNTIF($F$9:$F$18,"1")</f>
        <v>0</v>
      </c>
    </row>
    <row r="3" spans="2:23" ht="22.5" customHeight="1" x14ac:dyDescent="0.2">
      <c r="C3" s="18" t="s">
        <v>14</v>
      </c>
      <c r="D3" s="58" t="s">
        <v>53</v>
      </c>
      <c r="E3" s="80" t="str">
        <f>"⇐【"&amp;D2&amp;"】で複数参加する場合、シートコピー後、選択してください。
　オープン参加の場合も選択してくだい"</f>
        <v>⇐【男子】で複数参加する場合、シートコピー後、選択してください。
　オープン参加の場合も選択してくだい</v>
      </c>
      <c r="F3" s="80"/>
      <c r="G3" s="80"/>
      <c r="J3" s="8">
        <v>0</v>
      </c>
      <c r="K3" s="8">
        <v>0</v>
      </c>
      <c r="L3" s="8">
        <v>1</v>
      </c>
      <c r="M3" s="8">
        <v>4</v>
      </c>
      <c r="N3" s="8">
        <v>7</v>
      </c>
    </row>
    <row r="4" spans="2:23" s="25" customFormat="1" ht="23.4" thickBot="1" x14ac:dyDescent="0.25">
      <c r="E4" s="81"/>
      <c r="F4" s="81"/>
      <c r="G4" s="81"/>
      <c r="H4" s="26"/>
      <c r="I4" s="26"/>
      <c r="J4" s="27" t="str">
        <f>IF(J2&gt;J3,"「判定」欄にNGがあります","")</f>
        <v>「判定」欄にNGがあります</v>
      </c>
      <c r="K4" s="27" t="str">
        <f>IF(K2&gt;K3,"オープン参加でも「帯同審判員」は必須です","")</f>
        <v>オープン参加でも「帯同審判員」は必須です</v>
      </c>
      <c r="L4" s="27" t="str">
        <f>IF(L2&lt;L3,L1&amp;"の部に参加する選手が不足しています","")</f>
        <v/>
      </c>
      <c r="M4" s="27" t="str">
        <f>IF(M2&lt;M3,M1&amp;"の部に参加する選手が不足しています","")</f>
        <v>5年生以下の部に参加する選手が不足しています</v>
      </c>
      <c r="N4" s="27"/>
      <c r="O4" s="27"/>
      <c r="P4" s="27"/>
      <c r="Q4" s="27"/>
      <c r="R4" s="27"/>
      <c r="S4" s="27"/>
      <c r="T4" s="27"/>
      <c r="U4" s="27"/>
      <c r="V4" s="27"/>
      <c r="W4" s="26"/>
    </row>
    <row r="5" spans="2:23" ht="36.75" customHeight="1" thickBot="1" x14ac:dyDescent="0.25">
      <c r="B5" s="29" t="s">
        <v>35</v>
      </c>
      <c r="C5" s="30"/>
      <c r="D5" s="31" t="s">
        <v>21</v>
      </c>
      <c r="E5" s="31" t="s">
        <v>22</v>
      </c>
      <c r="F5" s="32" t="s">
        <v>5</v>
      </c>
      <c r="G5" s="33" t="s">
        <v>23</v>
      </c>
      <c r="L5" s="8" t="s">
        <v>24</v>
      </c>
      <c r="M5" s="8" t="s">
        <v>25</v>
      </c>
      <c r="N5" s="8" t="s">
        <v>29</v>
      </c>
      <c r="O5" s="8" t="s">
        <v>30</v>
      </c>
      <c r="P5" s="8" t="s">
        <v>31</v>
      </c>
      <c r="Q5" s="8" t="s">
        <v>33</v>
      </c>
      <c r="R5" s="8" t="s">
        <v>26</v>
      </c>
      <c r="S5" s="8" t="s">
        <v>27</v>
      </c>
      <c r="T5" s="8" t="s">
        <v>28</v>
      </c>
      <c r="U5" s="8" t="s">
        <v>32</v>
      </c>
      <c r="V5" s="8" t="s">
        <v>20</v>
      </c>
    </row>
    <row r="6" spans="2:23" ht="25.5" customHeight="1" x14ac:dyDescent="0.2">
      <c r="B6" s="34" t="str">
        <f>IF(Q6&amp;R6&amp;S6="OOO","OK","NG")</f>
        <v>NG</v>
      </c>
      <c r="C6" s="35" t="s">
        <v>3</v>
      </c>
      <c r="D6" s="59"/>
      <c r="E6" s="59"/>
      <c r="F6" s="37"/>
      <c r="G6" s="38"/>
      <c r="L6" s="8">
        <f t="array" ref="L6">MAX(IFERROR(FIND(区切文字,TRIM(D6)),0))</f>
        <v>0</v>
      </c>
      <c r="M6" s="8">
        <f t="array" ref="M6">MAX(IFERROR(FIND(区切文字,TRIM(E6)),0))</f>
        <v>0</v>
      </c>
      <c r="Q6" s="8" t="str">
        <f t="shared" ref="Q6:Q18" si="1">IF(D6&amp;E6&amp;F6&amp;G6="","X","O")</f>
        <v>X</v>
      </c>
      <c r="R6" s="8" t="str">
        <f t="shared" ref="R6:R18" si="2">IF(AND(Q6="O",L6=0),"X","O")</f>
        <v>O</v>
      </c>
      <c r="S6" s="8" t="str">
        <f t="shared" ref="S6:S18" si="3">IF(AND(Q6="O",M6=0),"X","O")</f>
        <v>O</v>
      </c>
    </row>
    <row r="7" spans="2:23" ht="25.5" customHeight="1" x14ac:dyDescent="0.2">
      <c r="B7" s="39" t="str">
        <f>IF(R7&amp;S7="OO","OK","NG")</f>
        <v>OK</v>
      </c>
      <c r="C7" s="20" t="s">
        <v>4</v>
      </c>
      <c r="D7" s="22"/>
      <c r="E7" s="22"/>
      <c r="F7" s="19"/>
      <c r="G7" s="40"/>
      <c r="L7" s="8">
        <f t="array" ref="L7">MAX(IFERROR(FIND(区切文字,TRIM(D7)),0))</f>
        <v>0</v>
      </c>
      <c r="M7" s="8">
        <f t="array" ref="M7">MAX(IFERROR(FIND(区切文字,TRIM(E7)),0))</f>
        <v>0</v>
      </c>
      <c r="Q7" s="8" t="str">
        <f t="shared" si="1"/>
        <v>X</v>
      </c>
      <c r="R7" s="8" t="str">
        <f t="shared" si="2"/>
        <v>O</v>
      </c>
      <c r="S7" s="8" t="str">
        <f t="shared" si="3"/>
        <v>O</v>
      </c>
    </row>
    <row r="8" spans="2:23" ht="25.5" customHeight="1" thickBot="1" x14ac:dyDescent="0.25">
      <c r="B8" s="41" t="str">
        <f>IF(R8&amp;S8="OO","OK","NG")</f>
        <v>OK</v>
      </c>
      <c r="C8" s="42" t="s">
        <v>4</v>
      </c>
      <c r="D8" s="60"/>
      <c r="E8" s="60"/>
      <c r="F8" s="44"/>
      <c r="G8" s="45"/>
      <c r="L8" s="8">
        <f t="array" ref="L8">MAX(IFERROR(FIND(区切文字,TRIM(D8)),0))</f>
        <v>0</v>
      </c>
      <c r="M8" s="8">
        <f t="array" ref="M8">MAX(IFERROR(FIND(区切文字,TRIM(E8)),0))</f>
        <v>0</v>
      </c>
      <c r="Q8" s="8" t="str">
        <f t="shared" si="1"/>
        <v>X</v>
      </c>
      <c r="R8" s="8" t="str">
        <f t="shared" si="2"/>
        <v>O</v>
      </c>
      <c r="S8" s="8" t="str">
        <f t="shared" si="3"/>
        <v>O</v>
      </c>
    </row>
    <row r="9" spans="2:23" ht="25.5" customHeight="1" x14ac:dyDescent="0.2">
      <c r="B9" s="34" t="str">
        <f>IF(Q9&amp;R9&amp;S9&amp;T9&amp;U9="OOOOO","OK","NG")</f>
        <v>NG</v>
      </c>
      <c r="C9" s="35">
        <v>1</v>
      </c>
      <c r="D9" s="59" t="s">
        <v>58</v>
      </c>
      <c r="E9" s="59" t="s">
        <v>37</v>
      </c>
      <c r="F9" s="61">
        <v>6</v>
      </c>
      <c r="G9" s="62" t="s">
        <v>55</v>
      </c>
      <c r="L9" s="8">
        <f t="array" ref="L9">MAX(IFERROR(FIND(区切文字,TRIM(D9)),0))</f>
        <v>3</v>
      </c>
      <c r="M9" s="8">
        <f t="array" ref="M9">MAX(IFERROR(FIND(区切文字,TRIM(E9)),0))</f>
        <v>0</v>
      </c>
      <c r="N9" s="8" t="str">
        <f>IF(ISNUMBER(VALUE(G9)),"O","X")</f>
        <v>O</v>
      </c>
      <c r="O9" s="8" t="str">
        <f>IF(LEN(G9)=10,"O","X")</f>
        <v>O</v>
      </c>
      <c r="P9" s="8" t="str">
        <f t="shared" ref="P9:P18" si="4">IF(G9="申請中","O","")</f>
        <v/>
      </c>
      <c r="Q9" s="8" t="str">
        <f t="shared" si="1"/>
        <v>O</v>
      </c>
      <c r="R9" s="8" t="str">
        <f t="shared" si="2"/>
        <v>O</v>
      </c>
      <c r="S9" s="8" t="str">
        <f t="shared" si="3"/>
        <v>X</v>
      </c>
      <c r="T9" s="8" t="str">
        <f t="shared" ref="T9:T18" si="5">IF(AND(Q9="O",F9=0),"X","O")</f>
        <v>O</v>
      </c>
      <c r="U9" s="8" t="str">
        <f t="shared" ref="U9:U18" si="6">IF(OR(Q9="X",AND(Q9="O",OR(AND(N9="O",O9="O"),P9="O"))),"O","X")</f>
        <v>O</v>
      </c>
    </row>
    <row r="10" spans="2:23" ht="25.5" customHeight="1" x14ac:dyDescent="0.2">
      <c r="B10" s="39" t="str">
        <f t="shared" ref="B10:B15" si="7">IF(Q10&amp;R10&amp;S10&amp;T10&amp;U10="OOOOO","OK","NG")</f>
        <v>NG</v>
      </c>
      <c r="C10" s="20">
        <v>2</v>
      </c>
      <c r="D10" s="22" t="s">
        <v>59</v>
      </c>
      <c r="E10" s="22" t="s">
        <v>36</v>
      </c>
      <c r="F10" s="23">
        <v>3</v>
      </c>
      <c r="G10" s="63" t="s">
        <v>54</v>
      </c>
      <c r="L10" s="8">
        <f t="array" ref="L10">MAX(IFERROR(FIND(区切文字,TRIM(D10)),0))</f>
        <v>3</v>
      </c>
      <c r="M10" s="8">
        <f t="array" ref="M10">MAX(IFERROR(FIND(区切文字,TRIM(E10)),0))</f>
        <v>4</v>
      </c>
      <c r="N10" s="8" t="str">
        <f t="shared" ref="N10:N18" si="8">IF(ISNUMBER(VALUE(G10)),"O","X")</f>
        <v>O</v>
      </c>
      <c r="O10" s="8" t="str">
        <f t="shared" ref="O10:O18" si="9">IF(LEN(G10)=10,"O","X")</f>
        <v>X</v>
      </c>
      <c r="P10" s="8" t="str">
        <f t="shared" si="4"/>
        <v/>
      </c>
      <c r="Q10" s="8" t="str">
        <f t="shared" si="1"/>
        <v>O</v>
      </c>
      <c r="R10" s="8" t="str">
        <f t="shared" si="2"/>
        <v>O</v>
      </c>
      <c r="S10" s="8" t="str">
        <f t="shared" si="3"/>
        <v>O</v>
      </c>
      <c r="T10" s="8" t="str">
        <f t="shared" si="5"/>
        <v>O</v>
      </c>
      <c r="U10" s="8" t="str">
        <f t="shared" si="6"/>
        <v>X</v>
      </c>
    </row>
    <row r="11" spans="2:23" ht="25.5" customHeight="1" x14ac:dyDescent="0.2">
      <c r="B11" s="39" t="str">
        <f t="shared" si="7"/>
        <v>NG</v>
      </c>
      <c r="C11" s="20">
        <v>3</v>
      </c>
      <c r="D11" s="22" t="s">
        <v>60</v>
      </c>
      <c r="E11" s="22" t="s">
        <v>38</v>
      </c>
      <c r="F11" s="23"/>
      <c r="G11" s="63" t="s">
        <v>61</v>
      </c>
      <c r="L11" s="8">
        <f t="array" ref="L11">MAX(IFERROR(FIND(区切文字,TRIM(D11)),0))</f>
        <v>0</v>
      </c>
      <c r="M11" s="8">
        <f t="array" ref="M11">MAX(IFERROR(FIND(区切文字,TRIM(E11)),0))</f>
        <v>4</v>
      </c>
      <c r="N11" s="8" t="str">
        <f t="shared" si="8"/>
        <v>X</v>
      </c>
      <c r="O11" s="8" t="str">
        <f t="shared" si="9"/>
        <v>X</v>
      </c>
      <c r="P11" s="8" t="str">
        <f t="shared" si="4"/>
        <v>O</v>
      </c>
      <c r="Q11" s="8" t="str">
        <f t="shared" si="1"/>
        <v>O</v>
      </c>
      <c r="R11" s="8" t="str">
        <f t="shared" si="2"/>
        <v>X</v>
      </c>
      <c r="S11" s="8" t="str">
        <f t="shared" si="3"/>
        <v>O</v>
      </c>
      <c r="T11" s="8" t="str">
        <f t="shared" si="5"/>
        <v>X</v>
      </c>
      <c r="U11" s="8" t="str">
        <f t="shared" si="6"/>
        <v>O</v>
      </c>
    </row>
    <row r="12" spans="2:23" ht="25.5" customHeight="1" x14ac:dyDescent="0.2">
      <c r="B12" s="39" t="str">
        <f t="shared" si="7"/>
        <v>NG</v>
      </c>
      <c r="C12" s="20">
        <v>4</v>
      </c>
      <c r="D12" s="22"/>
      <c r="E12" s="22"/>
      <c r="F12" s="23"/>
      <c r="G12" s="63"/>
      <c r="L12" s="8">
        <f t="array" ref="L12">MAX(IFERROR(FIND(区切文字,TRIM(D12)),0))</f>
        <v>0</v>
      </c>
      <c r="M12" s="8">
        <f t="array" ref="M12">MAX(IFERROR(FIND(区切文字,TRIM(E12)),0))</f>
        <v>0</v>
      </c>
      <c r="N12" s="8" t="str">
        <f t="shared" si="8"/>
        <v>O</v>
      </c>
      <c r="O12" s="8" t="str">
        <f t="shared" si="9"/>
        <v>X</v>
      </c>
      <c r="P12" s="8" t="str">
        <f t="shared" si="4"/>
        <v/>
      </c>
      <c r="Q12" s="8" t="str">
        <f t="shared" si="1"/>
        <v>X</v>
      </c>
      <c r="R12" s="8" t="str">
        <f t="shared" si="2"/>
        <v>O</v>
      </c>
      <c r="S12" s="8" t="str">
        <f t="shared" si="3"/>
        <v>O</v>
      </c>
      <c r="T12" s="8" t="str">
        <f t="shared" si="5"/>
        <v>O</v>
      </c>
      <c r="U12" s="8" t="str">
        <f t="shared" si="6"/>
        <v>O</v>
      </c>
    </row>
    <row r="13" spans="2:23" ht="25.5" customHeight="1" x14ac:dyDescent="0.2">
      <c r="B13" s="39" t="str">
        <f t="shared" si="7"/>
        <v>NG</v>
      </c>
      <c r="C13" s="20">
        <v>5</v>
      </c>
      <c r="D13" s="22"/>
      <c r="E13" s="22"/>
      <c r="F13" s="23"/>
      <c r="G13" s="63"/>
      <c r="L13" s="8">
        <f t="array" ref="L13">MAX(IFERROR(FIND(区切文字,TRIM(D13)),0))</f>
        <v>0</v>
      </c>
      <c r="M13" s="8">
        <f t="array" ref="M13">MAX(IFERROR(FIND(区切文字,TRIM(E13)),0))</f>
        <v>0</v>
      </c>
      <c r="N13" s="8" t="str">
        <f t="shared" si="8"/>
        <v>O</v>
      </c>
      <c r="O13" s="8" t="str">
        <f t="shared" si="9"/>
        <v>X</v>
      </c>
      <c r="P13" s="8" t="str">
        <f t="shared" si="4"/>
        <v/>
      </c>
      <c r="Q13" s="8" t="str">
        <f t="shared" si="1"/>
        <v>X</v>
      </c>
      <c r="R13" s="8" t="str">
        <f t="shared" si="2"/>
        <v>O</v>
      </c>
      <c r="S13" s="8" t="str">
        <f t="shared" si="3"/>
        <v>O</v>
      </c>
      <c r="T13" s="8" t="str">
        <f t="shared" si="5"/>
        <v>O</v>
      </c>
      <c r="U13" s="8" t="str">
        <f t="shared" si="6"/>
        <v>O</v>
      </c>
    </row>
    <row r="14" spans="2:23" ht="25.5" customHeight="1" x14ac:dyDescent="0.2">
      <c r="B14" s="39" t="str">
        <f t="shared" si="7"/>
        <v>NG</v>
      </c>
      <c r="C14" s="20">
        <v>6</v>
      </c>
      <c r="D14" s="22"/>
      <c r="E14" s="22"/>
      <c r="F14" s="23"/>
      <c r="G14" s="63"/>
      <c r="L14" s="8">
        <f t="array" ref="L14">MAX(IFERROR(FIND(区切文字,TRIM(D14)),0))</f>
        <v>0</v>
      </c>
      <c r="M14" s="8">
        <f t="array" ref="M14">MAX(IFERROR(FIND(区切文字,TRIM(E14)),0))</f>
        <v>0</v>
      </c>
      <c r="N14" s="8" t="str">
        <f t="shared" si="8"/>
        <v>O</v>
      </c>
      <c r="O14" s="8" t="str">
        <f t="shared" si="9"/>
        <v>X</v>
      </c>
      <c r="P14" s="8" t="str">
        <f t="shared" si="4"/>
        <v/>
      </c>
      <c r="Q14" s="8" t="str">
        <f t="shared" si="1"/>
        <v>X</v>
      </c>
      <c r="R14" s="8" t="str">
        <f t="shared" si="2"/>
        <v>O</v>
      </c>
      <c r="S14" s="8" t="str">
        <f t="shared" si="3"/>
        <v>O</v>
      </c>
      <c r="T14" s="8" t="str">
        <f t="shared" si="5"/>
        <v>O</v>
      </c>
      <c r="U14" s="8" t="str">
        <f t="shared" si="6"/>
        <v>O</v>
      </c>
    </row>
    <row r="15" spans="2:23" ht="25.5" customHeight="1" x14ac:dyDescent="0.2">
      <c r="B15" s="39" t="str">
        <f t="shared" si="7"/>
        <v>NG</v>
      </c>
      <c r="C15" s="20">
        <v>7</v>
      </c>
      <c r="D15" s="22"/>
      <c r="E15" s="22"/>
      <c r="F15" s="23"/>
      <c r="G15" s="63"/>
      <c r="L15" s="8">
        <f t="array" ref="L15">MAX(IFERROR(FIND(区切文字,TRIM(D15)),0))</f>
        <v>0</v>
      </c>
      <c r="M15" s="8">
        <f t="array" ref="M15">MAX(IFERROR(FIND(区切文字,TRIM(E15)),0))</f>
        <v>0</v>
      </c>
      <c r="N15" s="8" t="str">
        <f t="shared" si="8"/>
        <v>O</v>
      </c>
      <c r="O15" s="8" t="str">
        <f t="shared" si="9"/>
        <v>X</v>
      </c>
      <c r="P15" s="8" t="str">
        <f t="shared" si="4"/>
        <v/>
      </c>
      <c r="Q15" s="8" t="str">
        <f t="shared" si="1"/>
        <v>X</v>
      </c>
      <c r="R15" s="8" t="str">
        <f t="shared" si="2"/>
        <v>O</v>
      </c>
      <c r="S15" s="8" t="str">
        <f t="shared" si="3"/>
        <v>O</v>
      </c>
      <c r="T15" s="8" t="str">
        <f t="shared" si="5"/>
        <v>O</v>
      </c>
      <c r="U15" s="8" t="str">
        <f t="shared" si="6"/>
        <v>O</v>
      </c>
    </row>
    <row r="16" spans="2:23" ht="25.5" customHeight="1" x14ac:dyDescent="0.2">
      <c r="B16" s="39" t="str">
        <f t="shared" ref="B16:B18" si="10">IF(R16&amp;S16&amp;T16&amp;U16="OOOO","OK","NG")</f>
        <v>OK</v>
      </c>
      <c r="C16" s="20">
        <v>8</v>
      </c>
      <c r="D16" s="22"/>
      <c r="E16" s="22"/>
      <c r="F16" s="23"/>
      <c r="G16" s="63"/>
      <c r="L16" s="8">
        <f t="array" ref="L16">MAX(IFERROR(FIND(区切文字,TRIM(D16)),0))</f>
        <v>0</v>
      </c>
      <c r="M16" s="8">
        <f t="array" ref="M16">MAX(IFERROR(FIND(区切文字,TRIM(E16)),0))</f>
        <v>0</v>
      </c>
      <c r="N16" s="8" t="str">
        <f t="shared" si="8"/>
        <v>O</v>
      </c>
      <c r="O16" s="8" t="str">
        <f t="shared" si="9"/>
        <v>X</v>
      </c>
      <c r="P16" s="8" t="str">
        <f t="shared" si="4"/>
        <v/>
      </c>
      <c r="Q16" s="8" t="str">
        <f t="shared" si="1"/>
        <v>X</v>
      </c>
      <c r="R16" s="8" t="str">
        <f t="shared" si="2"/>
        <v>O</v>
      </c>
      <c r="S16" s="8" t="str">
        <f t="shared" si="3"/>
        <v>O</v>
      </c>
      <c r="T16" s="8" t="str">
        <f t="shared" si="5"/>
        <v>O</v>
      </c>
      <c r="U16" s="8" t="str">
        <f t="shared" si="6"/>
        <v>O</v>
      </c>
    </row>
    <row r="17" spans="2:23" s="8" customFormat="1" ht="25.5" customHeight="1" x14ac:dyDescent="0.2">
      <c r="B17" s="39" t="str">
        <f t="shared" si="10"/>
        <v>OK</v>
      </c>
      <c r="C17" s="20">
        <v>9</v>
      </c>
      <c r="D17" s="22"/>
      <c r="E17" s="22"/>
      <c r="F17" s="23"/>
      <c r="G17" s="63"/>
      <c r="H17" s="6"/>
      <c r="I17" s="6"/>
      <c r="L17" s="8">
        <f t="array" ref="L17">MAX(IFERROR(FIND(区切文字,TRIM(D17)),0))</f>
        <v>0</v>
      </c>
      <c r="M17" s="8">
        <f t="array" ref="M17">MAX(IFERROR(FIND(区切文字,TRIM(E17)),0))</f>
        <v>0</v>
      </c>
      <c r="N17" s="8" t="str">
        <f t="shared" si="8"/>
        <v>O</v>
      </c>
      <c r="O17" s="8" t="str">
        <f t="shared" si="9"/>
        <v>X</v>
      </c>
      <c r="P17" s="8" t="str">
        <f t="shared" si="4"/>
        <v/>
      </c>
      <c r="Q17" s="8" t="str">
        <f t="shared" si="1"/>
        <v>X</v>
      </c>
      <c r="R17" s="8" t="str">
        <f t="shared" si="2"/>
        <v>O</v>
      </c>
      <c r="S17" s="8" t="str">
        <f t="shared" si="3"/>
        <v>O</v>
      </c>
      <c r="T17" s="8" t="str">
        <f t="shared" si="5"/>
        <v>O</v>
      </c>
      <c r="U17" s="8" t="str">
        <f t="shared" si="6"/>
        <v>O</v>
      </c>
      <c r="W17" s="6"/>
    </row>
    <row r="18" spans="2:23" s="8" customFormat="1" ht="25.5" customHeight="1" thickBot="1" x14ac:dyDescent="0.25">
      <c r="B18" s="41" t="str">
        <f t="shared" si="10"/>
        <v>OK</v>
      </c>
      <c r="C18" s="49">
        <v>10</v>
      </c>
      <c r="D18" s="60"/>
      <c r="E18" s="60"/>
      <c r="F18" s="64"/>
      <c r="G18" s="65"/>
      <c r="H18" s="6"/>
      <c r="I18" s="6"/>
      <c r="L18" s="8">
        <f t="array" ref="L18">MAX(IFERROR(FIND(区切文字,TRIM(D18)),0))</f>
        <v>0</v>
      </c>
      <c r="M18" s="8">
        <f t="array" ref="M18">MAX(IFERROR(FIND(区切文字,TRIM(E18)),0))</f>
        <v>0</v>
      </c>
      <c r="N18" s="8" t="str">
        <f t="shared" si="8"/>
        <v>O</v>
      </c>
      <c r="O18" s="8" t="str">
        <f t="shared" si="9"/>
        <v>X</v>
      </c>
      <c r="P18" s="8" t="str">
        <f t="shared" si="4"/>
        <v/>
      </c>
      <c r="Q18" s="8" t="str">
        <f t="shared" si="1"/>
        <v>X</v>
      </c>
      <c r="R18" s="8" t="str">
        <f t="shared" si="2"/>
        <v>O</v>
      </c>
      <c r="S18" s="8" t="str">
        <f t="shared" si="3"/>
        <v>O</v>
      </c>
      <c r="T18" s="8" t="str">
        <f t="shared" si="5"/>
        <v>O</v>
      </c>
      <c r="U18" s="8" t="str">
        <f t="shared" si="6"/>
        <v>O</v>
      </c>
      <c r="W18" s="6"/>
    </row>
    <row r="19" spans="2:23" s="8" customFormat="1" ht="6.75" customHeight="1" thickBot="1" x14ac:dyDescent="0.25">
      <c r="B19" s="16"/>
      <c r="C19" s="16"/>
      <c r="D19" s="16"/>
      <c r="E19" s="16"/>
      <c r="F19" s="16"/>
      <c r="G19" s="17"/>
      <c r="H19" s="6"/>
      <c r="I19" s="6"/>
      <c r="W19" s="6"/>
    </row>
    <row r="20" spans="2:23" s="8" customFormat="1" ht="25.5" customHeight="1" thickBot="1" x14ac:dyDescent="0.25">
      <c r="B20" s="52" t="str">
        <f>IF(Q20&amp;R20&amp;S20="OO","OK","NG")</f>
        <v>NG</v>
      </c>
      <c r="C20" s="53" t="s">
        <v>56</v>
      </c>
      <c r="D20" s="66"/>
      <c r="E20" s="55"/>
      <c r="F20" s="56"/>
      <c r="G20" s="57"/>
      <c r="H20" s="6"/>
      <c r="I20" s="6"/>
      <c r="L20" s="8">
        <f t="array" ref="L20">MAX(IFERROR(FIND(区切文字,TRIM(D20)),0))</f>
        <v>0</v>
      </c>
      <c r="Q20" s="8" t="str">
        <f t="shared" ref="Q20" si="11">IF(D20&amp;E20&amp;F20&amp;G20="","X","O")</f>
        <v>X</v>
      </c>
      <c r="R20" s="8" t="str">
        <f t="shared" ref="R20" si="12">IF(AND(Q20="O",L20=0),"X","O")</f>
        <v>O</v>
      </c>
      <c r="W20" s="6"/>
    </row>
  </sheetData>
  <sheetProtection algorithmName="SHA-512" hashValue="68OnyYo3rsix2xSuQB0v9hWBm27tRnc0ZLoIl05dle/m1tairQRoKy8xbvqy75l4yD+JKJSU39IklxSS09T2Xg==" saltValue="ICWp0mUskZbEULp8yEeoiQ==" spinCount="100000" sheet="1" objects="1" scenarios="1"/>
  <mergeCells count="2">
    <mergeCell ref="E2:G2"/>
    <mergeCell ref="E3:G4"/>
  </mergeCells>
  <phoneticPr fontId="1"/>
  <conditionalFormatting sqref="D6:E6 D9:G15 D20">
    <cfRule type="expression" dxfId="17" priority="6">
      <formula>D6=""</formula>
    </cfRule>
  </conditionalFormatting>
  <conditionalFormatting sqref="D6:G20">
    <cfRule type="expression" dxfId="16" priority="5">
      <formula>R6="X"</formula>
    </cfRule>
  </conditionalFormatting>
  <conditionalFormatting sqref="B6:B20">
    <cfRule type="expression" dxfId="15" priority="4">
      <formula>B6="NG"</formula>
    </cfRule>
  </conditionalFormatting>
  <conditionalFormatting sqref="E2:G2">
    <cfRule type="expression" dxfId="14" priority="3">
      <formula>$E$2&lt;&gt;""</formula>
    </cfRule>
  </conditionalFormatting>
  <conditionalFormatting sqref="C2:C3 B5:G5">
    <cfRule type="expression" dxfId="13" priority="1">
      <formula>$D$2="女子"</formula>
    </cfRule>
    <cfRule type="expression" dxfId="12" priority="2">
      <formula>$D$2="男子"</formula>
    </cfRule>
  </conditionalFormatting>
  <dataValidations count="3">
    <dataValidation type="list" allowBlank="1" showInputMessage="1" showErrorMessage="1" sqref="D3" xr:uid="{00000000-0002-0000-0200-000000000000}">
      <formula1>チーム種別</formula1>
    </dataValidation>
    <dataValidation type="list" allowBlank="1" showInputMessage="1" showErrorMessage="1" sqref="F9:F18" xr:uid="{00000000-0002-0000-0200-000001000000}">
      <formula1>学年</formula1>
    </dataValidation>
    <dataValidation type="list" allowBlank="1" showInputMessage="1" showErrorMessage="1" sqref="D2" xr:uid="{00000000-0002-0000-0200-000002000000}">
      <formula1>種目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:W20"/>
  <sheetViews>
    <sheetView showGridLines="0" showRowColHeaders="0" tabSelected="1" zoomScaleNormal="100" workbookViewId="0">
      <selection activeCell="D6" sqref="D6"/>
    </sheetView>
  </sheetViews>
  <sheetFormatPr defaultColWidth="9" defaultRowHeight="22.8" x14ac:dyDescent="0.2"/>
  <cols>
    <col min="1" max="1" width="3.44140625" style="16" customWidth="1"/>
    <col min="2" max="2" width="6.21875" style="16" customWidth="1"/>
    <col min="3" max="3" width="10.88671875" style="16" customWidth="1"/>
    <col min="4" max="5" width="25.6640625" style="16" customWidth="1"/>
    <col min="6" max="6" width="14" style="16" bestFit="1" customWidth="1"/>
    <col min="7" max="7" width="20.21875" style="17" customWidth="1"/>
    <col min="8" max="8" width="1.44140625" style="6" customWidth="1"/>
    <col min="9" max="9" width="19.77734375" style="6" hidden="1" customWidth="1"/>
    <col min="10" max="10" width="5" style="8" hidden="1" customWidth="1"/>
    <col min="11" max="11" width="9" style="8" hidden="1" customWidth="1"/>
    <col min="12" max="21" width="3.88671875" style="8" hidden="1" customWidth="1"/>
    <col min="22" max="22" width="9" style="8" hidden="1" customWidth="1"/>
    <col min="23" max="23" width="9" style="6"/>
    <col min="24" max="16384" width="9" style="16"/>
  </cols>
  <sheetData>
    <row r="1" spans="2:23" x14ac:dyDescent="0.2">
      <c r="J1" s="8" t="s">
        <v>49</v>
      </c>
      <c r="K1" s="8" t="s">
        <v>57</v>
      </c>
      <c r="L1" s="8" t="s">
        <v>40</v>
      </c>
      <c r="M1" s="8" t="s">
        <v>41</v>
      </c>
      <c r="N1" s="8" t="s">
        <v>48</v>
      </c>
      <c r="O1" s="8" t="s">
        <v>42</v>
      </c>
      <c r="P1" s="8" t="s">
        <v>43</v>
      </c>
      <c r="Q1" s="8" t="s">
        <v>44</v>
      </c>
      <c r="R1" s="8" t="s">
        <v>45</v>
      </c>
      <c r="S1" s="8" t="s">
        <v>46</v>
      </c>
      <c r="T1" s="8" t="s">
        <v>47</v>
      </c>
    </row>
    <row r="2" spans="2:23" ht="22.5" customHeight="1" x14ac:dyDescent="0.2">
      <c r="C2" s="24" t="s">
        <v>13</v>
      </c>
      <c r="D2" s="13" t="s">
        <v>18</v>
      </c>
      <c r="E2" s="78" t="str">
        <f>IF(D3="混合チーム(オープン参加)",IF(K4&lt;&gt;"",K4,""),IF(J4&lt;&gt;"",J4,IF(L4&lt;&gt;"",L4,IF(M4&lt;&gt;"",M4,""))))</f>
        <v>「判定」欄にNGがあります</v>
      </c>
      <c r="F2" s="79"/>
      <c r="G2" s="79"/>
      <c r="J2" s="8">
        <f>COUNTIF(B6:B20,"NG")</f>
        <v>9</v>
      </c>
      <c r="K2" s="8">
        <f>COUNTIF(B20,"NG")</f>
        <v>1</v>
      </c>
      <c r="L2" s="8">
        <f>SUM(Q2:T2)</f>
        <v>0</v>
      </c>
      <c r="M2" s="8">
        <f>SUM(P2:T2)</f>
        <v>0</v>
      </c>
      <c r="N2" s="8">
        <f>SUM(O2:T2)</f>
        <v>0</v>
      </c>
      <c r="O2" s="8">
        <f>COUNTIF($F$9:$F$18,"6")</f>
        <v>0</v>
      </c>
      <c r="P2" s="8">
        <f>COUNTIF($F$9:$F$18,"5")</f>
        <v>0</v>
      </c>
      <c r="Q2" s="8">
        <f>COUNTIF($F$9:$F$18,"4")</f>
        <v>0</v>
      </c>
      <c r="R2" s="8">
        <f>COUNTIF($F$9:$F$18,"3")</f>
        <v>0</v>
      </c>
      <c r="S2" s="8">
        <f>COUNTIF($F$9:$F$18,"2")</f>
        <v>0</v>
      </c>
      <c r="T2" s="8">
        <f t="shared" ref="T2" si="0">COUNTIF($F$9:$F$18,"1")</f>
        <v>0</v>
      </c>
    </row>
    <row r="3" spans="2:23" ht="22.5" customHeight="1" x14ac:dyDescent="0.2">
      <c r="C3" s="18" t="s">
        <v>14</v>
      </c>
      <c r="D3" s="28"/>
      <c r="E3" s="80" t="str">
        <f>"⇐【"&amp;D2&amp;"】で複数参加する場合、シートコピー後、選択してください。
　オープン参加の場合も選択してくだい"</f>
        <v>⇐【男子】で複数参加する場合、シートコピー後、選択してください。
　オープン参加の場合も選択してくだい</v>
      </c>
      <c r="F3" s="80"/>
      <c r="G3" s="80"/>
      <c r="J3" s="8">
        <v>0</v>
      </c>
      <c r="K3" s="8">
        <v>0</v>
      </c>
      <c r="L3" s="8">
        <v>1</v>
      </c>
      <c r="M3" s="8">
        <v>4</v>
      </c>
      <c r="N3" s="8">
        <v>7</v>
      </c>
    </row>
    <row r="4" spans="2:23" s="25" customFormat="1" ht="23.4" thickBot="1" x14ac:dyDescent="0.25">
      <c r="E4" s="81"/>
      <c r="F4" s="81"/>
      <c r="G4" s="81"/>
      <c r="H4" s="26"/>
      <c r="I4" s="26"/>
      <c r="J4" s="27" t="str">
        <f>IF(J2&gt;J3,"「判定」欄にNGがあります","")</f>
        <v>「判定」欄にNGがあります</v>
      </c>
      <c r="K4" s="27" t="str">
        <f>IF(K2&gt;K3,"オープン参加でも「帯同審判員」は必須です","")</f>
        <v>オープン参加でも「帯同審判員」は必須です</v>
      </c>
      <c r="L4" s="27" t="str">
        <f>IF(L2&lt;L3,L1&amp;"の部に参加する選手が不足しています","")</f>
        <v>4年生以下の部に参加する選手が不足しています</v>
      </c>
      <c r="M4" s="27" t="str">
        <f>IF(M2&lt;M3,M1&amp;"の部に参加する選手が不足しています","")</f>
        <v>5年生以下の部に参加する選手が不足しています</v>
      </c>
      <c r="N4" s="27"/>
      <c r="O4" s="27"/>
      <c r="P4" s="27"/>
      <c r="Q4" s="27"/>
      <c r="R4" s="27"/>
      <c r="S4" s="27"/>
      <c r="T4" s="27"/>
      <c r="U4" s="27"/>
      <c r="V4" s="27"/>
      <c r="W4" s="26"/>
    </row>
    <row r="5" spans="2:23" ht="36.75" customHeight="1" thickBot="1" x14ac:dyDescent="0.25">
      <c r="B5" s="29" t="s">
        <v>35</v>
      </c>
      <c r="C5" s="30"/>
      <c r="D5" s="31" t="s">
        <v>21</v>
      </c>
      <c r="E5" s="31" t="s">
        <v>22</v>
      </c>
      <c r="F5" s="32" t="s">
        <v>5</v>
      </c>
      <c r="G5" s="33" t="s">
        <v>23</v>
      </c>
      <c r="L5" s="8" t="s">
        <v>24</v>
      </c>
      <c r="M5" s="8" t="s">
        <v>25</v>
      </c>
      <c r="N5" s="8" t="s">
        <v>29</v>
      </c>
      <c r="O5" s="8" t="s">
        <v>30</v>
      </c>
      <c r="P5" s="8" t="s">
        <v>31</v>
      </c>
      <c r="Q5" s="8" t="s">
        <v>33</v>
      </c>
      <c r="R5" s="8" t="s">
        <v>26</v>
      </c>
      <c r="S5" s="8" t="s">
        <v>27</v>
      </c>
      <c r="T5" s="8" t="s">
        <v>28</v>
      </c>
      <c r="U5" s="8" t="s">
        <v>32</v>
      </c>
      <c r="V5" s="8" t="s">
        <v>34</v>
      </c>
    </row>
    <row r="6" spans="2:23" ht="25.5" customHeight="1" x14ac:dyDescent="0.2">
      <c r="B6" s="34" t="str">
        <f>IF(Q6&amp;R6&amp;S6="OOO","OK","NG")</f>
        <v>NG</v>
      </c>
      <c r="C6" s="35" t="s">
        <v>3</v>
      </c>
      <c r="D6" s="36"/>
      <c r="E6" s="36"/>
      <c r="F6" s="37"/>
      <c r="G6" s="38"/>
      <c r="L6" s="8">
        <f t="array" ref="L6">MAX(IFERROR(FIND(区切文字,TRIM(D6)),0))</f>
        <v>0</v>
      </c>
      <c r="M6" s="8">
        <f t="array" ref="M6">MAX(IFERROR(FIND(区切文字,TRIM(E6)),0))</f>
        <v>0</v>
      </c>
      <c r="Q6" s="8" t="str">
        <f t="shared" ref="Q6:Q14" si="1">IF(D6&amp;E6&amp;F6&amp;G6="","X","O")</f>
        <v>X</v>
      </c>
      <c r="R6" s="8" t="str">
        <f t="shared" ref="R6:R14" si="2">IF(AND(Q6="O",L6=0),"X","O")</f>
        <v>O</v>
      </c>
      <c r="S6" s="8" t="str">
        <f t="shared" ref="S6:S14" si="3">IF(AND(Q6="O",M6=0),"X","O")</f>
        <v>O</v>
      </c>
    </row>
    <row r="7" spans="2:23" ht="25.5" customHeight="1" x14ac:dyDescent="0.2">
      <c r="B7" s="39" t="str">
        <f>IF(R7&amp;S7="OO","OK","NG")</f>
        <v>OK</v>
      </c>
      <c r="C7" s="20" t="s">
        <v>4</v>
      </c>
      <c r="D7" s="14"/>
      <c r="E7" s="14"/>
      <c r="F7" s="19"/>
      <c r="G7" s="40"/>
      <c r="L7" s="8">
        <f t="array" ref="L7">MAX(IFERROR(FIND(区切文字,TRIM(D7)),0))</f>
        <v>0</v>
      </c>
      <c r="M7" s="8">
        <f t="array" ref="M7">MAX(IFERROR(FIND(区切文字,TRIM(E7)),0))</f>
        <v>0</v>
      </c>
      <c r="Q7" s="8" t="str">
        <f t="shared" si="1"/>
        <v>X</v>
      </c>
      <c r="R7" s="8" t="str">
        <f t="shared" si="2"/>
        <v>O</v>
      </c>
      <c r="S7" s="8" t="str">
        <f t="shared" si="3"/>
        <v>O</v>
      </c>
    </row>
    <row r="8" spans="2:23" ht="25.5" customHeight="1" thickBot="1" x14ac:dyDescent="0.25">
      <c r="B8" s="41" t="str">
        <f>IF(R8&amp;S8="OO","OK","NG")</f>
        <v>OK</v>
      </c>
      <c r="C8" s="42" t="s">
        <v>4</v>
      </c>
      <c r="D8" s="43"/>
      <c r="E8" s="43"/>
      <c r="F8" s="44"/>
      <c r="G8" s="45"/>
      <c r="L8" s="8">
        <f t="array" ref="L8">MAX(IFERROR(FIND(区切文字,TRIM(D8)),0))</f>
        <v>0</v>
      </c>
      <c r="M8" s="8">
        <f t="array" ref="M8">MAX(IFERROR(FIND(区切文字,TRIM(E8)),0))</f>
        <v>0</v>
      </c>
      <c r="Q8" s="8" t="str">
        <f t="shared" ref="Q8" si="4">IF(D8&amp;E8&amp;F8&amp;G8="","X","O")</f>
        <v>X</v>
      </c>
      <c r="R8" s="8" t="str">
        <f t="shared" ref="R8" si="5">IF(AND(Q8="O",L8=0),"X","O")</f>
        <v>O</v>
      </c>
      <c r="S8" s="8" t="str">
        <f t="shared" ref="S8" si="6">IF(AND(Q8="O",M8=0),"X","O")</f>
        <v>O</v>
      </c>
    </row>
    <row r="9" spans="2:23" ht="25.5" customHeight="1" x14ac:dyDescent="0.2">
      <c r="B9" s="34" t="str">
        <f>IF(Q9&amp;R9&amp;S9&amp;T9&amp;U9="OOOOO","OK","NG")</f>
        <v>NG</v>
      </c>
      <c r="C9" s="35">
        <v>1</v>
      </c>
      <c r="D9" s="36"/>
      <c r="E9" s="36"/>
      <c r="F9" s="46"/>
      <c r="G9" s="47"/>
      <c r="L9" s="8">
        <f t="array" ref="L9">MAX(IFERROR(FIND(区切文字,TRIM(D9)),0))</f>
        <v>0</v>
      </c>
      <c r="M9" s="8">
        <f t="array" ref="M9">MAX(IFERROR(FIND(区切文字,TRIM(E9)),0))</f>
        <v>0</v>
      </c>
      <c r="N9" s="8" t="str">
        <f>IF(ISNUMBER(VALUE(G9)),"O","X")</f>
        <v>O</v>
      </c>
      <c r="O9" s="8" t="str">
        <f>IF(LEN(G9)=10,"O","X")</f>
        <v>X</v>
      </c>
      <c r="P9" s="8" t="str">
        <f t="shared" ref="P9:P14" si="7">IF(G9="申請中","O","")</f>
        <v/>
      </c>
      <c r="Q9" s="8" t="str">
        <f t="shared" si="1"/>
        <v>X</v>
      </c>
      <c r="R9" s="8" t="str">
        <f t="shared" si="2"/>
        <v>O</v>
      </c>
      <c r="S9" s="8" t="str">
        <f t="shared" si="3"/>
        <v>O</v>
      </c>
      <c r="T9" s="8" t="str">
        <f t="shared" ref="T9:T14" si="8">IF(AND(Q9="O",F9=0),"X","O")</f>
        <v>O</v>
      </c>
      <c r="U9" s="8" t="str">
        <f t="shared" ref="U9:U14" si="9">IF(OR(Q9="X",AND(Q9="O",OR(AND(N9="O",O9="O"),P9="O"))),"O","X")</f>
        <v>O</v>
      </c>
    </row>
    <row r="10" spans="2:23" ht="25.5" customHeight="1" x14ac:dyDescent="0.2">
      <c r="B10" s="39" t="str">
        <f t="shared" ref="B10:B15" si="10">IF(Q10&amp;R10&amp;S10&amp;T10&amp;U10="OOOOO","OK","NG")</f>
        <v>NG</v>
      </c>
      <c r="C10" s="20">
        <v>2</v>
      </c>
      <c r="D10" s="14"/>
      <c r="E10" s="14"/>
      <c r="F10" s="15"/>
      <c r="G10" s="48"/>
      <c r="L10" s="8">
        <f t="array" ref="L10">MAX(IFERROR(FIND(区切文字,TRIM(D10)),0))</f>
        <v>0</v>
      </c>
      <c r="M10" s="8">
        <f t="array" ref="M10">MAX(IFERROR(FIND(区切文字,TRIM(E10)),0))</f>
        <v>0</v>
      </c>
      <c r="N10" s="8" t="str">
        <f t="shared" ref="N10:N14" si="11">IF(ISNUMBER(VALUE(G10)),"O","X")</f>
        <v>O</v>
      </c>
      <c r="O10" s="8" t="str">
        <f t="shared" ref="O10:O14" si="12">IF(LEN(G10)=10,"O","X")</f>
        <v>X</v>
      </c>
      <c r="P10" s="8" t="str">
        <f t="shared" si="7"/>
        <v/>
      </c>
      <c r="Q10" s="8" t="str">
        <f t="shared" si="1"/>
        <v>X</v>
      </c>
      <c r="R10" s="8" t="str">
        <f t="shared" si="2"/>
        <v>O</v>
      </c>
      <c r="S10" s="8" t="str">
        <f t="shared" si="3"/>
        <v>O</v>
      </c>
      <c r="T10" s="8" t="str">
        <f t="shared" si="8"/>
        <v>O</v>
      </c>
      <c r="U10" s="8" t="str">
        <f t="shared" si="9"/>
        <v>O</v>
      </c>
    </row>
    <row r="11" spans="2:23" ht="25.5" customHeight="1" x14ac:dyDescent="0.2">
      <c r="B11" s="39" t="str">
        <f t="shared" si="10"/>
        <v>NG</v>
      </c>
      <c r="C11" s="20">
        <v>3</v>
      </c>
      <c r="D11" s="14"/>
      <c r="E11" s="14"/>
      <c r="F11" s="15"/>
      <c r="G11" s="48"/>
      <c r="L11" s="8">
        <f t="array" ref="L11">MAX(IFERROR(FIND(区切文字,TRIM(D11)),0))</f>
        <v>0</v>
      </c>
      <c r="M11" s="8">
        <f t="array" ref="M11">MAX(IFERROR(FIND(区切文字,TRIM(E11)),0))</f>
        <v>0</v>
      </c>
      <c r="N11" s="8" t="str">
        <f t="shared" si="11"/>
        <v>O</v>
      </c>
      <c r="O11" s="8" t="str">
        <f t="shared" si="12"/>
        <v>X</v>
      </c>
      <c r="P11" s="8" t="str">
        <f t="shared" si="7"/>
        <v/>
      </c>
      <c r="Q11" s="8" t="str">
        <f t="shared" si="1"/>
        <v>X</v>
      </c>
      <c r="R11" s="8" t="str">
        <f t="shared" si="2"/>
        <v>O</v>
      </c>
      <c r="S11" s="8" t="str">
        <f t="shared" si="3"/>
        <v>O</v>
      </c>
      <c r="T11" s="8" t="str">
        <f t="shared" si="8"/>
        <v>O</v>
      </c>
      <c r="U11" s="8" t="str">
        <f t="shared" si="9"/>
        <v>O</v>
      </c>
    </row>
    <row r="12" spans="2:23" ht="25.5" customHeight="1" x14ac:dyDescent="0.2">
      <c r="B12" s="39" t="str">
        <f t="shared" si="10"/>
        <v>NG</v>
      </c>
      <c r="C12" s="20">
        <v>4</v>
      </c>
      <c r="D12" s="14"/>
      <c r="E12" s="14"/>
      <c r="F12" s="15"/>
      <c r="G12" s="48"/>
      <c r="L12" s="8">
        <f t="array" ref="L12">MAX(IFERROR(FIND(区切文字,TRIM(D12)),0))</f>
        <v>0</v>
      </c>
      <c r="M12" s="8">
        <f t="array" ref="M12">MAX(IFERROR(FIND(区切文字,TRIM(E12)),0))</f>
        <v>0</v>
      </c>
      <c r="N12" s="8" t="str">
        <f t="shared" si="11"/>
        <v>O</v>
      </c>
      <c r="O12" s="8" t="str">
        <f t="shared" si="12"/>
        <v>X</v>
      </c>
      <c r="P12" s="8" t="str">
        <f t="shared" si="7"/>
        <v/>
      </c>
      <c r="Q12" s="8" t="str">
        <f t="shared" si="1"/>
        <v>X</v>
      </c>
      <c r="R12" s="8" t="str">
        <f t="shared" si="2"/>
        <v>O</v>
      </c>
      <c r="S12" s="8" t="str">
        <f t="shared" si="3"/>
        <v>O</v>
      </c>
      <c r="T12" s="8" t="str">
        <f t="shared" si="8"/>
        <v>O</v>
      </c>
      <c r="U12" s="8" t="str">
        <f t="shared" si="9"/>
        <v>O</v>
      </c>
    </row>
    <row r="13" spans="2:23" ht="25.5" customHeight="1" x14ac:dyDescent="0.2">
      <c r="B13" s="39" t="str">
        <f t="shared" si="10"/>
        <v>NG</v>
      </c>
      <c r="C13" s="20">
        <v>5</v>
      </c>
      <c r="D13" s="14"/>
      <c r="E13" s="14"/>
      <c r="F13" s="15"/>
      <c r="G13" s="48"/>
      <c r="L13" s="8">
        <f t="array" ref="L13">MAX(IFERROR(FIND(区切文字,TRIM(D13)),0))</f>
        <v>0</v>
      </c>
      <c r="M13" s="8">
        <f t="array" ref="M13">MAX(IFERROR(FIND(区切文字,TRIM(E13)),0))</f>
        <v>0</v>
      </c>
      <c r="N13" s="8" t="str">
        <f t="shared" si="11"/>
        <v>O</v>
      </c>
      <c r="O13" s="8" t="str">
        <f t="shared" si="12"/>
        <v>X</v>
      </c>
      <c r="P13" s="8" t="str">
        <f t="shared" si="7"/>
        <v/>
      </c>
      <c r="Q13" s="8" t="str">
        <f t="shared" si="1"/>
        <v>X</v>
      </c>
      <c r="R13" s="8" t="str">
        <f t="shared" si="2"/>
        <v>O</v>
      </c>
      <c r="S13" s="8" t="str">
        <f t="shared" si="3"/>
        <v>O</v>
      </c>
      <c r="T13" s="8" t="str">
        <f t="shared" si="8"/>
        <v>O</v>
      </c>
      <c r="U13" s="8" t="str">
        <f t="shared" si="9"/>
        <v>O</v>
      </c>
    </row>
    <row r="14" spans="2:23" ht="25.5" customHeight="1" x14ac:dyDescent="0.2">
      <c r="B14" s="39" t="str">
        <f t="shared" si="10"/>
        <v>NG</v>
      </c>
      <c r="C14" s="20">
        <v>6</v>
      </c>
      <c r="D14" s="14"/>
      <c r="E14" s="14"/>
      <c r="F14" s="15"/>
      <c r="G14" s="48"/>
      <c r="L14" s="8">
        <f t="array" ref="L14">MAX(IFERROR(FIND(区切文字,TRIM(D14)),0))</f>
        <v>0</v>
      </c>
      <c r="M14" s="8">
        <f t="array" ref="M14">MAX(IFERROR(FIND(区切文字,TRIM(E14)),0))</f>
        <v>0</v>
      </c>
      <c r="N14" s="8" t="str">
        <f t="shared" si="11"/>
        <v>O</v>
      </c>
      <c r="O14" s="8" t="str">
        <f t="shared" si="12"/>
        <v>X</v>
      </c>
      <c r="P14" s="8" t="str">
        <f t="shared" si="7"/>
        <v/>
      </c>
      <c r="Q14" s="8" t="str">
        <f t="shared" si="1"/>
        <v>X</v>
      </c>
      <c r="R14" s="8" t="str">
        <f t="shared" si="2"/>
        <v>O</v>
      </c>
      <c r="S14" s="8" t="str">
        <f t="shared" si="3"/>
        <v>O</v>
      </c>
      <c r="T14" s="8" t="str">
        <f t="shared" si="8"/>
        <v>O</v>
      </c>
      <c r="U14" s="8" t="str">
        <f t="shared" si="9"/>
        <v>O</v>
      </c>
    </row>
    <row r="15" spans="2:23" ht="25.5" customHeight="1" x14ac:dyDescent="0.2">
      <c r="B15" s="39" t="str">
        <f t="shared" si="10"/>
        <v>NG</v>
      </c>
      <c r="C15" s="20">
        <v>7</v>
      </c>
      <c r="D15" s="14"/>
      <c r="E15" s="14"/>
      <c r="F15" s="15"/>
      <c r="G15" s="48"/>
      <c r="L15" s="8">
        <f t="array" ref="L15">MAX(IFERROR(FIND(区切文字,TRIM(D15)),0))</f>
        <v>0</v>
      </c>
      <c r="M15" s="8">
        <f t="array" ref="M15">MAX(IFERROR(FIND(区切文字,TRIM(E15)),0))</f>
        <v>0</v>
      </c>
      <c r="N15" s="8" t="str">
        <f t="shared" ref="N15:N18" si="13">IF(ISNUMBER(VALUE(G15)),"O","X")</f>
        <v>O</v>
      </c>
      <c r="O15" s="8" t="str">
        <f t="shared" ref="O15:O18" si="14">IF(LEN(G15)=10,"O","X")</f>
        <v>X</v>
      </c>
      <c r="P15" s="8" t="str">
        <f t="shared" ref="P15:P18" si="15">IF(G15="申請中","O","")</f>
        <v/>
      </c>
      <c r="Q15" s="8" t="str">
        <f t="shared" ref="Q15:Q18" si="16">IF(D15&amp;E15&amp;F15&amp;G15="","X","O")</f>
        <v>X</v>
      </c>
      <c r="R15" s="8" t="str">
        <f t="shared" ref="R15:R18" si="17">IF(AND(Q15="O",L15=0),"X","O")</f>
        <v>O</v>
      </c>
      <c r="S15" s="8" t="str">
        <f t="shared" ref="S15:S18" si="18">IF(AND(Q15="O",M15=0),"X","O")</f>
        <v>O</v>
      </c>
      <c r="T15" s="8" t="str">
        <f t="shared" ref="T15:T18" si="19">IF(AND(Q15="O",F15=0),"X","O")</f>
        <v>O</v>
      </c>
      <c r="U15" s="8" t="str">
        <f t="shared" ref="U15:U18" si="20">IF(OR(Q15="X",AND(Q15="O",OR(AND(N15="O",O15="O"),P15="O"))),"O","X")</f>
        <v>O</v>
      </c>
    </row>
    <row r="16" spans="2:23" ht="25.5" customHeight="1" x14ac:dyDescent="0.2">
      <c r="B16" s="39" t="str">
        <f t="shared" ref="B16:B18" si="21">IF(R16&amp;S16&amp;T16&amp;U16="OOOO","OK","NG")</f>
        <v>OK</v>
      </c>
      <c r="C16" s="20">
        <v>8</v>
      </c>
      <c r="D16" s="14"/>
      <c r="E16" s="14"/>
      <c r="F16" s="15"/>
      <c r="G16" s="48"/>
      <c r="L16" s="8">
        <f t="array" ref="L16">MAX(IFERROR(FIND(区切文字,TRIM(D16)),0))</f>
        <v>0</v>
      </c>
      <c r="M16" s="8">
        <f t="array" ref="M16">MAX(IFERROR(FIND(区切文字,TRIM(E16)),0))</f>
        <v>0</v>
      </c>
      <c r="N16" s="8" t="str">
        <f t="shared" si="13"/>
        <v>O</v>
      </c>
      <c r="O16" s="8" t="str">
        <f t="shared" si="14"/>
        <v>X</v>
      </c>
      <c r="P16" s="8" t="str">
        <f t="shared" si="15"/>
        <v/>
      </c>
      <c r="Q16" s="8" t="str">
        <f t="shared" si="16"/>
        <v>X</v>
      </c>
      <c r="R16" s="8" t="str">
        <f t="shared" si="17"/>
        <v>O</v>
      </c>
      <c r="S16" s="8" t="str">
        <f t="shared" si="18"/>
        <v>O</v>
      </c>
      <c r="T16" s="8" t="str">
        <f t="shared" si="19"/>
        <v>O</v>
      </c>
      <c r="U16" s="8" t="str">
        <f t="shared" si="20"/>
        <v>O</v>
      </c>
    </row>
    <row r="17" spans="2:21" ht="25.5" customHeight="1" x14ac:dyDescent="0.2">
      <c r="B17" s="39" t="str">
        <f t="shared" si="21"/>
        <v>OK</v>
      </c>
      <c r="C17" s="20">
        <v>9</v>
      </c>
      <c r="D17" s="14"/>
      <c r="E17" s="14"/>
      <c r="F17" s="15"/>
      <c r="G17" s="48"/>
      <c r="L17" s="8">
        <f t="array" ref="L17">MAX(IFERROR(FIND(区切文字,TRIM(D17)),0))</f>
        <v>0</v>
      </c>
      <c r="M17" s="8">
        <f t="array" ref="M17">MAX(IFERROR(FIND(区切文字,TRIM(E17)),0))</f>
        <v>0</v>
      </c>
      <c r="N17" s="8" t="str">
        <f t="shared" si="13"/>
        <v>O</v>
      </c>
      <c r="O17" s="8" t="str">
        <f t="shared" si="14"/>
        <v>X</v>
      </c>
      <c r="P17" s="8" t="str">
        <f t="shared" si="15"/>
        <v/>
      </c>
      <c r="Q17" s="8" t="str">
        <f t="shared" si="16"/>
        <v>X</v>
      </c>
      <c r="R17" s="8" t="str">
        <f t="shared" si="17"/>
        <v>O</v>
      </c>
      <c r="S17" s="8" t="str">
        <f t="shared" si="18"/>
        <v>O</v>
      </c>
      <c r="T17" s="8" t="str">
        <f t="shared" si="19"/>
        <v>O</v>
      </c>
      <c r="U17" s="8" t="str">
        <f t="shared" si="20"/>
        <v>O</v>
      </c>
    </row>
    <row r="18" spans="2:21" ht="25.5" customHeight="1" thickBot="1" x14ac:dyDescent="0.25">
      <c r="B18" s="41" t="str">
        <f t="shared" si="21"/>
        <v>OK</v>
      </c>
      <c r="C18" s="49">
        <v>10</v>
      </c>
      <c r="D18" s="43"/>
      <c r="E18" s="43"/>
      <c r="F18" s="50"/>
      <c r="G18" s="51"/>
      <c r="L18" s="8">
        <f t="array" ref="L18">MAX(IFERROR(FIND(区切文字,TRIM(D18)),0))</f>
        <v>0</v>
      </c>
      <c r="M18" s="8">
        <f t="array" ref="M18">MAX(IFERROR(FIND(区切文字,TRIM(E18)),0))</f>
        <v>0</v>
      </c>
      <c r="N18" s="8" t="str">
        <f t="shared" si="13"/>
        <v>O</v>
      </c>
      <c r="O18" s="8" t="str">
        <f t="shared" si="14"/>
        <v>X</v>
      </c>
      <c r="P18" s="8" t="str">
        <f t="shared" si="15"/>
        <v/>
      </c>
      <c r="Q18" s="8" t="str">
        <f t="shared" si="16"/>
        <v>X</v>
      </c>
      <c r="R18" s="8" t="str">
        <f t="shared" si="17"/>
        <v>O</v>
      </c>
      <c r="S18" s="8" t="str">
        <f t="shared" si="18"/>
        <v>O</v>
      </c>
      <c r="T18" s="8" t="str">
        <f t="shared" si="19"/>
        <v>O</v>
      </c>
      <c r="U18" s="8" t="str">
        <f t="shared" si="20"/>
        <v>O</v>
      </c>
    </row>
    <row r="19" spans="2:21" ht="6.75" customHeight="1" thickBot="1" x14ac:dyDescent="0.25"/>
    <row r="20" spans="2:21" ht="25.5" customHeight="1" thickBot="1" x14ac:dyDescent="0.25">
      <c r="B20" s="52" t="str">
        <f>IF(Q20&amp;R20&amp;S20="OO","OK","NG")</f>
        <v>NG</v>
      </c>
      <c r="C20" s="53" t="s">
        <v>56</v>
      </c>
      <c r="D20" s="54"/>
      <c r="E20" s="55"/>
      <c r="F20" s="56"/>
      <c r="G20" s="57"/>
      <c r="L20" s="8">
        <f t="array" ref="L20">MAX(IFERROR(FIND(区切文字,TRIM(D20)),0))</f>
        <v>0</v>
      </c>
      <c r="Q20" s="8" t="str">
        <f t="shared" ref="Q20" si="22">IF(D20&amp;E20&amp;F20&amp;G20="","X","O")</f>
        <v>X</v>
      </c>
      <c r="R20" s="8" t="str">
        <f t="shared" ref="R20" si="23">IF(AND(Q20="O",L20=0),"X","O")</f>
        <v>O</v>
      </c>
    </row>
  </sheetData>
  <sheetProtection algorithmName="SHA-512" hashValue="ZhM8oSNBbg21c7aqbAxW49V8YsAer7aVll0tqP3Ms1zyWSgMokgTPnY69uiZknEtmZcs2WmuvYta+4bnKU6wJA==" saltValue="XJMQe1+pJgwcb9BBtgg7vw==" spinCount="100000" sheet="1" objects="1" scenarios="1"/>
  <mergeCells count="2">
    <mergeCell ref="E2:G2"/>
    <mergeCell ref="E3:G4"/>
  </mergeCells>
  <phoneticPr fontId="1"/>
  <conditionalFormatting sqref="D6:E6 D9:G15 D20">
    <cfRule type="expression" dxfId="11" priority="23">
      <formula>D6=""</formula>
    </cfRule>
  </conditionalFormatting>
  <conditionalFormatting sqref="D6:G20">
    <cfRule type="expression" dxfId="10" priority="21">
      <formula>R6="X"</formula>
    </cfRule>
  </conditionalFormatting>
  <conditionalFormatting sqref="B6:B20">
    <cfRule type="expression" dxfId="9" priority="11">
      <formula>B6="NG"</formula>
    </cfRule>
  </conditionalFormatting>
  <conditionalFormatting sqref="E2:G2">
    <cfRule type="expression" dxfId="8" priority="6">
      <formula>$E$2&lt;&gt;""</formula>
    </cfRule>
  </conditionalFormatting>
  <conditionalFormatting sqref="C2:C3 B5:G5">
    <cfRule type="expression" dxfId="7" priority="4">
      <formula>$D$2="女子"</formula>
    </cfRule>
    <cfRule type="expression" dxfId="6" priority="5">
      <formula>$D$2="男子"</formula>
    </cfRule>
  </conditionalFormatting>
  <dataValidations count="3">
    <dataValidation type="list" allowBlank="1" showInputMessage="1" showErrorMessage="1" sqref="D2" xr:uid="{00000000-0002-0000-0300-000000000000}">
      <formula1>種目</formula1>
    </dataValidation>
    <dataValidation type="list" allowBlank="1" showInputMessage="1" showErrorMessage="1" sqref="F9:F18" xr:uid="{00000000-0002-0000-0300-000001000000}">
      <formula1>学年</formula1>
    </dataValidation>
    <dataValidation type="list" allowBlank="1" showInputMessage="1" showErrorMessage="1" sqref="D3" xr:uid="{00000000-0002-0000-0300-000002000000}">
      <formula1>チーム種別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3399"/>
  </sheetPr>
  <dimension ref="B1:W20"/>
  <sheetViews>
    <sheetView showGridLines="0" showRowColHeaders="0" workbookViewId="0">
      <selection activeCell="D6" sqref="D6"/>
    </sheetView>
  </sheetViews>
  <sheetFormatPr defaultColWidth="9" defaultRowHeight="22.8" x14ac:dyDescent="0.2"/>
  <cols>
    <col min="1" max="1" width="3.44140625" style="16" customWidth="1"/>
    <col min="2" max="2" width="6.21875" style="16" customWidth="1"/>
    <col min="3" max="3" width="10.88671875" style="16" customWidth="1"/>
    <col min="4" max="5" width="25.6640625" style="16" customWidth="1"/>
    <col min="6" max="6" width="14" style="16" bestFit="1" customWidth="1"/>
    <col min="7" max="7" width="20.21875" style="17" customWidth="1"/>
    <col min="8" max="8" width="1.44140625" style="6" customWidth="1"/>
    <col min="9" max="9" width="19.77734375" style="6" hidden="1" customWidth="1"/>
    <col min="10" max="10" width="5" style="8" hidden="1" customWidth="1"/>
    <col min="11" max="11" width="9" style="8" hidden="1" customWidth="1"/>
    <col min="12" max="21" width="3.88671875" style="8" hidden="1" customWidth="1"/>
    <col min="22" max="22" width="9" style="8" hidden="1" customWidth="1"/>
    <col min="23" max="23" width="9" style="6"/>
    <col min="24" max="16384" width="9" style="16"/>
  </cols>
  <sheetData>
    <row r="1" spans="2:23" x14ac:dyDescent="0.2">
      <c r="J1" s="8" t="s">
        <v>49</v>
      </c>
      <c r="K1" s="8" t="s">
        <v>57</v>
      </c>
      <c r="L1" s="8" t="s">
        <v>40</v>
      </c>
      <c r="M1" s="8" t="s">
        <v>41</v>
      </c>
      <c r="N1" s="8" t="s">
        <v>48</v>
      </c>
      <c r="O1" s="8" t="s">
        <v>42</v>
      </c>
      <c r="P1" s="8" t="s">
        <v>43</v>
      </c>
      <c r="Q1" s="8" t="s">
        <v>44</v>
      </c>
      <c r="R1" s="8" t="s">
        <v>45</v>
      </c>
      <c r="S1" s="8" t="s">
        <v>46</v>
      </c>
      <c r="T1" s="8" t="s">
        <v>47</v>
      </c>
    </row>
    <row r="2" spans="2:23" ht="22.5" customHeight="1" x14ac:dyDescent="0.2">
      <c r="C2" s="24" t="s">
        <v>13</v>
      </c>
      <c r="D2" s="13" t="s">
        <v>19</v>
      </c>
      <c r="E2" s="78" t="str">
        <f>IF(D3="混合チーム(オープン参加)",IF(K4&lt;&gt;"",K4,""),IF(J4&lt;&gt;"",J4,IF(L4&lt;&gt;"",L4,IF(M4&lt;&gt;"",M4,""))))</f>
        <v>「判定」欄にNGがあります</v>
      </c>
      <c r="F2" s="79"/>
      <c r="G2" s="79"/>
      <c r="J2" s="8">
        <f>COUNTIF(B6:B20,"NG")</f>
        <v>9</v>
      </c>
      <c r="K2" s="8">
        <f>COUNTIF(B20,"NG")</f>
        <v>1</v>
      </c>
      <c r="L2" s="8">
        <f>SUM(Q2:T2)</f>
        <v>0</v>
      </c>
      <c r="M2" s="8">
        <f>SUM(P2:T2)</f>
        <v>0</v>
      </c>
      <c r="N2" s="8">
        <f>SUM(O2:T2)</f>
        <v>0</v>
      </c>
      <c r="O2" s="8">
        <f>COUNTIF($F$9:$F$18,"6")</f>
        <v>0</v>
      </c>
      <c r="P2" s="8">
        <f>COUNTIF($F$9:$F$18,"5")</f>
        <v>0</v>
      </c>
      <c r="Q2" s="8">
        <f>COUNTIF($F$9:$F$18,"4")</f>
        <v>0</v>
      </c>
      <c r="R2" s="8">
        <f>COUNTIF($F$9:$F$18,"3")</f>
        <v>0</v>
      </c>
      <c r="S2" s="8">
        <f>COUNTIF($F$9:$F$18,"2")</f>
        <v>0</v>
      </c>
      <c r="T2" s="8">
        <f t="shared" ref="T2" si="0">COUNTIF($F$9:$F$18,"1")</f>
        <v>0</v>
      </c>
    </row>
    <row r="3" spans="2:23" ht="22.5" customHeight="1" x14ac:dyDescent="0.2">
      <c r="C3" s="18" t="s">
        <v>14</v>
      </c>
      <c r="D3" s="28"/>
      <c r="E3" s="80" t="str">
        <f>"⇐【"&amp;D2&amp;"】で複数参加する場合、シートコピー後、選択してください。
　オープン参加の場合も選択してくだい"</f>
        <v>⇐【女子】で複数参加する場合、シートコピー後、選択してください。
　オープン参加の場合も選択してくだい</v>
      </c>
      <c r="F3" s="80"/>
      <c r="G3" s="80"/>
      <c r="J3" s="8">
        <v>0</v>
      </c>
      <c r="K3" s="8">
        <v>0</v>
      </c>
      <c r="L3" s="8">
        <v>1</v>
      </c>
      <c r="M3" s="8">
        <v>4</v>
      </c>
      <c r="N3" s="8">
        <v>7</v>
      </c>
    </row>
    <row r="4" spans="2:23" s="25" customFormat="1" ht="23.4" thickBot="1" x14ac:dyDescent="0.25">
      <c r="E4" s="81"/>
      <c r="F4" s="81"/>
      <c r="G4" s="81"/>
      <c r="H4" s="26"/>
      <c r="I4" s="26"/>
      <c r="J4" s="27" t="str">
        <f>IF(J2&gt;J3,"「判定」欄にNGがあります","")</f>
        <v>「判定」欄にNGがあります</v>
      </c>
      <c r="K4" s="27" t="str">
        <f>IF(K2&gt;K3,"オープン参加でも「帯同審判員」は必須です","")</f>
        <v>オープン参加でも「帯同審判員」は必須です</v>
      </c>
      <c r="L4" s="27" t="str">
        <f>IF(L2&lt;L3,L1&amp;"の部に参加する選手が不足しています","")</f>
        <v>4年生以下の部に参加する選手が不足しています</v>
      </c>
      <c r="M4" s="27" t="str">
        <f>IF(M2&lt;M3,M1&amp;"の部に参加する選手が不足しています","")</f>
        <v>5年生以下の部に参加する選手が不足しています</v>
      </c>
      <c r="N4" s="27"/>
      <c r="O4" s="27"/>
      <c r="P4" s="27"/>
      <c r="Q4" s="27"/>
      <c r="R4" s="27"/>
      <c r="S4" s="27"/>
      <c r="T4" s="27"/>
      <c r="U4" s="27"/>
      <c r="V4" s="27"/>
      <c r="W4" s="26"/>
    </row>
    <row r="5" spans="2:23" ht="36.75" customHeight="1" thickBot="1" x14ac:dyDescent="0.25">
      <c r="B5" s="29" t="s">
        <v>35</v>
      </c>
      <c r="C5" s="30"/>
      <c r="D5" s="31" t="s">
        <v>21</v>
      </c>
      <c r="E5" s="31" t="s">
        <v>22</v>
      </c>
      <c r="F5" s="32" t="s">
        <v>5</v>
      </c>
      <c r="G5" s="33" t="s">
        <v>23</v>
      </c>
      <c r="L5" s="8" t="s">
        <v>24</v>
      </c>
      <c r="M5" s="8" t="s">
        <v>25</v>
      </c>
      <c r="N5" s="8" t="s">
        <v>29</v>
      </c>
      <c r="O5" s="8" t="s">
        <v>30</v>
      </c>
      <c r="P5" s="8" t="s">
        <v>31</v>
      </c>
      <c r="Q5" s="8" t="s">
        <v>33</v>
      </c>
      <c r="R5" s="8" t="s">
        <v>26</v>
      </c>
      <c r="S5" s="8" t="s">
        <v>27</v>
      </c>
      <c r="T5" s="8" t="s">
        <v>28</v>
      </c>
      <c r="U5" s="8" t="s">
        <v>32</v>
      </c>
      <c r="V5" s="8" t="s">
        <v>20</v>
      </c>
    </row>
    <row r="6" spans="2:23" ht="25.5" customHeight="1" x14ac:dyDescent="0.2">
      <c r="B6" s="34" t="str">
        <f>IF(Q6&amp;R6&amp;S6="OOO","OK","NG")</f>
        <v>NG</v>
      </c>
      <c r="C6" s="35" t="s">
        <v>3</v>
      </c>
      <c r="D6" s="36"/>
      <c r="E6" s="36"/>
      <c r="F6" s="37"/>
      <c r="G6" s="38"/>
      <c r="L6" s="8">
        <f t="array" ref="L6">MAX(IFERROR(FIND(区切文字,TRIM(D6)),0))</f>
        <v>0</v>
      </c>
      <c r="M6" s="8">
        <f t="array" ref="M6">MAX(IFERROR(FIND(区切文字,TRIM(E6)),0))</f>
        <v>0</v>
      </c>
      <c r="Q6" s="8" t="str">
        <f t="shared" ref="Q6:Q18" si="1">IF(D6&amp;E6&amp;F6&amp;G6="","X","O")</f>
        <v>X</v>
      </c>
      <c r="R6" s="8" t="str">
        <f t="shared" ref="R6:R18" si="2">IF(AND(Q6="O",L6=0),"X","O")</f>
        <v>O</v>
      </c>
      <c r="S6" s="8" t="str">
        <f t="shared" ref="S6:S18" si="3">IF(AND(Q6="O",M6=0),"X","O")</f>
        <v>O</v>
      </c>
    </row>
    <row r="7" spans="2:23" ht="25.5" customHeight="1" x14ac:dyDescent="0.2">
      <c r="B7" s="39" t="str">
        <f>IF(R7&amp;S7="OO","OK","NG")</f>
        <v>OK</v>
      </c>
      <c r="C7" s="20" t="s">
        <v>4</v>
      </c>
      <c r="D7" s="14"/>
      <c r="E7" s="14"/>
      <c r="F7" s="19"/>
      <c r="G7" s="40"/>
      <c r="L7" s="8">
        <f t="array" ref="L7">MAX(IFERROR(FIND(区切文字,TRIM(D7)),0))</f>
        <v>0</v>
      </c>
      <c r="M7" s="8">
        <f t="array" ref="M7">MAX(IFERROR(FIND(区切文字,TRIM(E7)),0))</f>
        <v>0</v>
      </c>
      <c r="Q7" s="8" t="str">
        <f t="shared" si="1"/>
        <v>X</v>
      </c>
      <c r="R7" s="8" t="str">
        <f t="shared" si="2"/>
        <v>O</v>
      </c>
      <c r="S7" s="8" t="str">
        <f t="shared" si="3"/>
        <v>O</v>
      </c>
    </row>
    <row r="8" spans="2:23" ht="25.5" customHeight="1" thickBot="1" x14ac:dyDescent="0.25">
      <c r="B8" s="41" t="str">
        <f>IF(R8&amp;S8="OO","OK","NG")</f>
        <v>OK</v>
      </c>
      <c r="C8" s="42" t="s">
        <v>4</v>
      </c>
      <c r="D8" s="43"/>
      <c r="E8" s="43"/>
      <c r="F8" s="44"/>
      <c r="G8" s="45"/>
      <c r="L8" s="8">
        <f t="array" ref="L8">MAX(IFERROR(FIND(区切文字,TRIM(D8)),0))</f>
        <v>0</v>
      </c>
      <c r="M8" s="8">
        <f t="array" ref="M8">MAX(IFERROR(FIND(区切文字,TRIM(E8)),0))</f>
        <v>0</v>
      </c>
      <c r="Q8" s="8" t="str">
        <f t="shared" si="1"/>
        <v>X</v>
      </c>
      <c r="R8" s="8" t="str">
        <f t="shared" si="2"/>
        <v>O</v>
      </c>
      <c r="S8" s="8" t="str">
        <f t="shared" si="3"/>
        <v>O</v>
      </c>
    </row>
    <row r="9" spans="2:23" ht="25.5" customHeight="1" x14ac:dyDescent="0.2">
      <c r="B9" s="34" t="str">
        <f>IF(Q9&amp;R9&amp;S9&amp;T9&amp;U9="OOOOO","OK","NG")</f>
        <v>NG</v>
      </c>
      <c r="C9" s="35">
        <v>1</v>
      </c>
      <c r="D9" s="36"/>
      <c r="E9" s="36"/>
      <c r="F9" s="46"/>
      <c r="G9" s="47"/>
      <c r="L9" s="8">
        <f t="array" ref="L9">MAX(IFERROR(FIND(区切文字,TRIM(D9)),0))</f>
        <v>0</v>
      </c>
      <c r="M9" s="8">
        <f t="array" ref="M9">MAX(IFERROR(FIND(区切文字,TRIM(E9)),0))</f>
        <v>0</v>
      </c>
      <c r="N9" s="8" t="str">
        <f>IF(ISNUMBER(VALUE(G9)),"O","X")</f>
        <v>O</v>
      </c>
      <c r="O9" s="8" t="str">
        <f>IF(LEN(G9)=10,"O","X")</f>
        <v>X</v>
      </c>
      <c r="P9" s="8" t="str">
        <f t="shared" ref="P9:P18" si="4">IF(G9="申請中","O","")</f>
        <v/>
      </c>
      <c r="Q9" s="8" t="str">
        <f t="shared" si="1"/>
        <v>X</v>
      </c>
      <c r="R9" s="8" t="str">
        <f t="shared" si="2"/>
        <v>O</v>
      </c>
      <c r="S9" s="8" t="str">
        <f t="shared" si="3"/>
        <v>O</v>
      </c>
      <c r="T9" s="8" t="str">
        <f t="shared" ref="T9:T18" si="5">IF(AND(Q9="O",F9=0),"X","O")</f>
        <v>O</v>
      </c>
      <c r="U9" s="8" t="str">
        <f t="shared" ref="U9:U18" si="6">IF(OR(Q9="X",AND(Q9="O",OR(AND(N9="O",O9="O"),P9="O"))),"O","X")</f>
        <v>O</v>
      </c>
    </row>
    <row r="10" spans="2:23" ht="25.5" customHeight="1" x14ac:dyDescent="0.2">
      <c r="B10" s="39" t="str">
        <f t="shared" ref="B10:B15" si="7">IF(Q10&amp;R10&amp;S10&amp;T10&amp;U10="OOOOO","OK","NG")</f>
        <v>NG</v>
      </c>
      <c r="C10" s="20">
        <v>2</v>
      </c>
      <c r="D10" s="14"/>
      <c r="E10" s="14"/>
      <c r="F10" s="15"/>
      <c r="G10" s="48"/>
      <c r="L10" s="8">
        <f t="array" ref="L10">MAX(IFERROR(FIND(区切文字,TRIM(D10)),0))</f>
        <v>0</v>
      </c>
      <c r="M10" s="8">
        <f t="array" ref="M10">MAX(IFERROR(FIND(区切文字,TRIM(E10)),0))</f>
        <v>0</v>
      </c>
      <c r="N10" s="8" t="str">
        <f t="shared" ref="N10:N18" si="8">IF(ISNUMBER(VALUE(G10)),"O","X")</f>
        <v>O</v>
      </c>
      <c r="O10" s="8" t="str">
        <f t="shared" ref="O10:O18" si="9">IF(LEN(G10)=10,"O","X")</f>
        <v>X</v>
      </c>
      <c r="P10" s="8" t="str">
        <f t="shared" si="4"/>
        <v/>
      </c>
      <c r="Q10" s="8" t="str">
        <f t="shared" si="1"/>
        <v>X</v>
      </c>
      <c r="R10" s="8" t="str">
        <f t="shared" si="2"/>
        <v>O</v>
      </c>
      <c r="S10" s="8" t="str">
        <f t="shared" si="3"/>
        <v>O</v>
      </c>
      <c r="T10" s="8" t="str">
        <f t="shared" si="5"/>
        <v>O</v>
      </c>
      <c r="U10" s="8" t="str">
        <f t="shared" si="6"/>
        <v>O</v>
      </c>
    </row>
    <row r="11" spans="2:23" ht="25.5" customHeight="1" x14ac:dyDescent="0.2">
      <c r="B11" s="39" t="str">
        <f t="shared" si="7"/>
        <v>NG</v>
      </c>
      <c r="C11" s="20">
        <v>3</v>
      </c>
      <c r="D11" s="14"/>
      <c r="E11" s="14"/>
      <c r="F11" s="15"/>
      <c r="G11" s="48"/>
      <c r="L11" s="8">
        <f t="array" ref="L11">MAX(IFERROR(FIND(区切文字,TRIM(D11)),0))</f>
        <v>0</v>
      </c>
      <c r="M11" s="8">
        <f t="array" ref="M11">MAX(IFERROR(FIND(区切文字,TRIM(E11)),0))</f>
        <v>0</v>
      </c>
      <c r="N11" s="8" t="str">
        <f t="shared" si="8"/>
        <v>O</v>
      </c>
      <c r="O11" s="8" t="str">
        <f t="shared" si="9"/>
        <v>X</v>
      </c>
      <c r="P11" s="8" t="str">
        <f t="shared" si="4"/>
        <v/>
      </c>
      <c r="Q11" s="8" t="str">
        <f t="shared" si="1"/>
        <v>X</v>
      </c>
      <c r="R11" s="8" t="str">
        <f t="shared" si="2"/>
        <v>O</v>
      </c>
      <c r="S11" s="8" t="str">
        <f t="shared" si="3"/>
        <v>O</v>
      </c>
      <c r="T11" s="8" t="str">
        <f t="shared" si="5"/>
        <v>O</v>
      </c>
      <c r="U11" s="8" t="str">
        <f t="shared" si="6"/>
        <v>O</v>
      </c>
    </row>
    <row r="12" spans="2:23" ht="25.5" customHeight="1" x14ac:dyDescent="0.2">
      <c r="B12" s="39" t="str">
        <f t="shared" si="7"/>
        <v>NG</v>
      </c>
      <c r="C12" s="20">
        <v>4</v>
      </c>
      <c r="D12" s="14"/>
      <c r="E12" s="14"/>
      <c r="F12" s="15"/>
      <c r="G12" s="48"/>
      <c r="L12" s="8">
        <f t="array" ref="L12">MAX(IFERROR(FIND(区切文字,TRIM(D12)),0))</f>
        <v>0</v>
      </c>
      <c r="M12" s="8">
        <f t="array" ref="M12">MAX(IFERROR(FIND(区切文字,TRIM(E12)),0))</f>
        <v>0</v>
      </c>
      <c r="N12" s="8" t="str">
        <f t="shared" si="8"/>
        <v>O</v>
      </c>
      <c r="O12" s="8" t="str">
        <f t="shared" si="9"/>
        <v>X</v>
      </c>
      <c r="P12" s="8" t="str">
        <f t="shared" si="4"/>
        <v/>
      </c>
      <c r="Q12" s="8" t="str">
        <f t="shared" si="1"/>
        <v>X</v>
      </c>
      <c r="R12" s="8" t="str">
        <f t="shared" si="2"/>
        <v>O</v>
      </c>
      <c r="S12" s="8" t="str">
        <f t="shared" si="3"/>
        <v>O</v>
      </c>
      <c r="T12" s="8" t="str">
        <f t="shared" si="5"/>
        <v>O</v>
      </c>
      <c r="U12" s="8" t="str">
        <f t="shared" si="6"/>
        <v>O</v>
      </c>
    </row>
    <row r="13" spans="2:23" ht="25.5" customHeight="1" x14ac:dyDescent="0.2">
      <c r="B13" s="39" t="str">
        <f t="shared" si="7"/>
        <v>NG</v>
      </c>
      <c r="C13" s="20">
        <v>5</v>
      </c>
      <c r="D13" s="14"/>
      <c r="E13" s="14"/>
      <c r="F13" s="15"/>
      <c r="G13" s="48"/>
      <c r="L13" s="8">
        <f t="array" ref="L13">MAX(IFERROR(FIND(区切文字,TRIM(D13)),0))</f>
        <v>0</v>
      </c>
      <c r="M13" s="8">
        <f t="array" ref="M13">MAX(IFERROR(FIND(区切文字,TRIM(E13)),0))</f>
        <v>0</v>
      </c>
      <c r="N13" s="8" t="str">
        <f t="shared" si="8"/>
        <v>O</v>
      </c>
      <c r="O13" s="8" t="str">
        <f t="shared" si="9"/>
        <v>X</v>
      </c>
      <c r="P13" s="8" t="str">
        <f t="shared" si="4"/>
        <v/>
      </c>
      <c r="Q13" s="8" t="str">
        <f t="shared" si="1"/>
        <v>X</v>
      </c>
      <c r="R13" s="8" t="str">
        <f t="shared" si="2"/>
        <v>O</v>
      </c>
      <c r="S13" s="8" t="str">
        <f t="shared" si="3"/>
        <v>O</v>
      </c>
      <c r="T13" s="8" t="str">
        <f t="shared" si="5"/>
        <v>O</v>
      </c>
      <c r="U13" s="8" t="str">
        <f t="shared" si="6"/>
        <v>O</v>
      </c>
    </row>
    <row r="14" spans="2:23" ht="25.5" customHeight="1" x14ac:dyDescent="0.2">
      <c r="B14" s="39" t="str">
        <f t="shared" si="7"/>
        <v>NG</v>
      </c>
      <c r="C14" s="20">
        <v>6</v>
      </c>
      <c r="D14" s="14"/>
      <c r="E14" s="14"/>
      <c r="F14" s="15"/>
      <c r="G14" s="48"/>
      <c r="L14" s="8">
        <f t="array" ref="L14">MAX(IFERROR(FIND(区切文字,TRIM(D14)),0))</f>
        <v>0</v>
      </c>
      <c r="M14" s="8">
        <f t="array" ref="M14">MAX(IFERROR(FIND(区切文字,TRIM(E14)),0))</f>
        <v>0</v>
      </c>
      <c r="N14" s="8" t="str">
        <f t="shared" si="8"/>
        <v>O</v>
      </c>
      <c r="O14" s="8" t="str">
        <f t="shared" si="9"/>
        <v>X</v>
      </c>
      <c r="P14" s="8" t="str">
        <f t="shared" si="4"/>
        <v/>
      </c>
      <c r="Q14" s="8" t="str">
        <f t="shared" si="1"/>
        <v>X</v>
      </c>
      <c r="R14" s="8" t="str">
        <f t="shared" si="2"/>
        <v>O</v>
      </c>
      <c r="S14" s="8" t="str">
        <f t="shared" si="3"/>
        <v>O</v>
      </c>
      <c r="T14" s="8" t="str">
        <f t="shared" si="5"/>
        <v>O</v>
      </c>
      <c r="U14" s="8" t="str">
        <f t="shared" si="6"/>
        <v>O</v>
      </c>
    </row>
    <row r="15" spans="2:23" ht="25.5" customHeight="1" x14ac:dyDescent="0.2">
      <c r="B15" s="39" t="str">
        <f t="shared" si="7"/>
        <v>NG</v>
      </c>
      <c r="C15" s="20">
        <v>7</v>
      </c>
      <c r="D15" s="14"/>
      <c r="E15" s="14"/>
      <c r="F15" s="15"/>
      <c r="G15" s="48"/>
      <c r="L15" s="8">
        <f t="array" ref="L15">MAX(IFERROR(FIND(区切文字,TRIM(D15)),0))</f>
        <v>0</v>
      </c>
      <c r="M15" s="8">
        <f t="array" ref="M15">MAX(IFERROR(FIND(区切文字,TRIM(E15)),0))</f>
        <v>0</v>
      </c>
      <c r="N15" s="8" t="str">
        <f t="shared" si="8"/>
        <v>O</v>
      </c>
      <c r="O15" s="8" t="str">
        <f t="shared" si="9"/>
        <v>X</v>
      </c>
      <c r="P15" s="8" t="str">
        <f t="shared" si="4"/>
        <v/>
      </c>
      <c r="Q15" s="8" t="str">
        <f t="shared" si="1"/>
        <v>X</v>
      </c>
      <c r="R15" s="8" t="str">
        <f t="shared" si="2"/>
        <v>O</v>
      </c>
      <c r="S15" s="8" t="str">
        <f t="shared" si="3"/>
        <v>O</v>
      </c>
      <c r="T15" s="8" t="str">
        <f t="shared" si="5"/>
        <v>O</v>
      </c>
      <c r="U15" s="8" t="str">
        <f t="shared" si="6"/>
        <v>O</v>
      </c>
    </row>
    <row r="16" spans="2:23" ht="25.5" customHeight="1" x14ac:dyDescent="0.2">
      <c r="B16" s="39" t="str">
        <f t="shared" ref="B16:B18" si="10">IF(R16&amp;S16&amp;T16&amp;U16="OOOO","OK","NG")</f>
        <v>OK</v>
      </c>
      <c r="C16" s="20">
        <v>8</v>
      </c>
      <c r="D16" s="14"/>
      <c r="E16" s="14"/>
      <c r="F16" s="15"/>
      <c r="G16" s="48"/>
      <c r="L16" s="8">
        <f t="array" ref="L16">MAX(IFERROR(FIND(区切文字,TRIM(D16)),0))</f>
        <v>0</v>
      </c>
      <c r="M16" s="8">
        <f t="array" ref="M16">MAX(IFERROR(FIND(区切文字,TRIM(E16)),0))</f>
        <v>0</v>
      </c>
      <c r="N16" s="8" t="str">
        <f t="shared" si="8"/>
        <v>O</v>
      </c>
      <c r="O16" s="8" t="str">
        <f t="shared" si="9"/>
        <v>X</v>
      </c>
      <c r="P16" s="8" t="str">
        <f t="shared" si="4"/>
        <v/>
      </c>
      <c r="Q16" s="8" t="str">
        <f t="shared" si="1"/>
        <v>X</v>
      </c>
      <c r="R16" s="8" t="str">
        <f t="shared" si="2"/>
        <v>O</v>
      </c>
      <c r="S16" s="8" t="str">
        <f t="shared" si="3"/>
        <v>O</v>
      </c>
      <c r="T16" s="8" t="str">
        <f t="shared" si="5"/>
        <v>O</v>
      </c>
      <c r="U16" s="8" t="str">
        <f t="shared" si="6"/>
        <v>O</v>
      </c>
    </row>
    <row r="17" spans="2:21" ht="25.5" customHeight="1" x14ac:dyDescent="0.2">
      <c r="B17" s="39" t="str">
        <f t="shared" si="10"/>
        <v>OK</v>
      </c>
      <c r="C17" s="20">
        <v>9</v>
      </c>
      <c r="D17" s="14"/>
      <c r="E17" s="14"/>
      <c r="F17" s="15"/>
      <c r="G17" s="48"/>
      <c r="L17" s="8">
        <f t="array" ref="L17">MAX(IFERROR(FIND(区切文字,TRIM(D17)),0))</f>
        <v>0</v>
      </c>
      <c r="M17" s="8">
        <f t="array" ref="M17">MAX(IFERROR(FIND(区切文字,TRIM(E17)),0))</f>
        <v>0</v>
      </c>
      <c r="N17" s="8" t="str">
        <f t="shared" si="8"/>
        <v>O</v>
      </c>
      <c r="O17" s="8" t="str">
        <f t="shared" si="9"/>
        <v>X</v>
      </c>
      <c r="P17" s="8" t="str">
        <f t="shared" si="4"/>
        <v/>
      </c>
      <c r="Q17" s="8" t="str">
        <f t="shared" si="1"/>
        <v>X</v>
      </c>
      <c r="R17" s="8" t="str">
        <f t="shared" si="2"/>
        <v>O</v>
      </c>
      <c r="S17" s="8" t="str">
        <f t="shared" si="3"/>
        <v>O</v>
      </c>
      <c r="T17" s="8" t="str">
        <f t="shared" si="5"/>
        <v>O</v>
      </c>
      <c r="U17" s="8" t="str">
        <f t="shared" si="6"/>
        <v>O</v>
      </c>
    </row>
    <row r="18" spans="2:21" ht="25.5" customHeight="1" thickBot="1" x14ac:dyDescent="0.25">
      <c r="B18" s="41" t="str">
        <f t="shared" si="10"/>
        <v>OK</v>
      </c>
      <c r="C18" s="49">
        <v>10</v>
      </c>
      <c r="D18" s="43"/>
      <c r="E18" s="43"/>
      <c r="F18" s="50"/>
      <c r="G18" s="51"/>
      <c r="L18" s="8">
        <f t="array" ref="L18">MAX(IFERROR(FIND(区切文字,TRIM(D18)),0))</f>
        <v>0</v>
      </c>
      <c r="M18" s="8">
        <f t="array" ref="M18">MAX(IFERROR(FIND(区切文字,TRIM(E18)),0))</f>
        <v>0</v>
      </c>
      <c r="N18" s="8" t="str">
        <f t="shared" si="8"/>
        <v>O</v>
      </c>
      <c r="O18" s="8" t="str">
        <f t="shared" si="9"/>
        <v>X</v>
      </c>
      <c r="P18" s="8" t="str">
        <f t="shared" si="4"/>
        <v/>
      </c>
      <c r="Q18" s="8" t="str">
        <f t="shared" si="1"/>
        <v>X</v>
      </c>
      <c r="R18" s="8" t="str">
        <f t="shared" si="2"/>
        <v>O</v>
      </c>
      <c r="S18" s="8" t="str">
        <f t="shared" si="3"/>
        <v>O</v>
      </c>
      <c r="T18" s="8" t="str">
        <f t="shared" si="5"/>
        <v>O</v>
      </c>
      <c r="U18" s="8" t="str">
        <f t="shared" si="6"/>
        <v>O</v>
      </c>
    </row>
    <row r="19" spans="2:21" ht="6.75" customHeight="1" thickBot="1" x14ac:dyDescent="0.25"/>
    <row r="20" spans="2:21" ht="25.5" customHeight="1" thickBot="1" x14ac:dyDescent="0.25">
      <c r="B20" s="52" t="str">
        <f>IF(Q20&amp;R20&amp;S20="OO","OK","NG")</f>
        <v>NG</v>
      </c>
      <c r="C20" s="53" t="s">
        <v>56</v>
      </c>
      <c r="D20" s="54"/>
      <c r="E20" s="55"/>
      <c r="F20" s="56"/>
      <c r="G20" s="57"/>
      <c r="L20" s="8">
        <f t="array" ref="L20">MAX(IFERROR(FIND(区切文字,TRIM(D20)),0))</f>
        <v>0</v>
      </c>
      <c r="Q20" s="8" t="str">
        <f t="shared" ref="Q20" si="11">IF(D20&amp;E20&amp;F20&amp;G20="","X","O")</f>
        <v>X</v>
      </c>
      <c r="R20" s="8" t="str">
        <f t="shared" ref="R20" si="12">IF(AND(Q20="O",L20=0),"X","O")</f>
        <v>O</v>
      </c>
    </row>
  </sheetData>
  <sheetProtection algorithmName="SHA-512" hashValue="5X89OnVMqlpa1rBiREzHPl2f7YmNUtpy1Ka2cm00kuAt9+Yu8UpifCXbJ45u3TC1YtYZYe/AVDalQHIAtbK1jA==" saltValue="zP1kQOr472Zll8EL3vIRvQ==" spinCount="100000" sheet="1" objects="1" scenarios="1"/>
  <mergeCells count="2">
    <mergeCell ref="E2:G2"/>
    <mergeCell ref="E3:G4"/>
  </mergeCells>
  <phoneticPr fontId="1"/>
  <conditionalFormatting sqref="D6:E6 D9:G15 D20">
    <cfRule type="expression" dxfId="5" priority="6">
      <formula>D6=""</formula>
    </cfRule>
  </conditionalFormatting>
  <conditionalFormatting sqref="D6:G20">
    <cfRule type="expression" dxfId="4" priority="5">
      <formula>R6="X"</formula>
    </cfRule>
  </conditionalFormatting>
  <conditionalFormatting sqref="B6:B20">
    <cfRule type="expression" dxfId="3" priority="4">
      <formula>B6="NG"</formula>
    </cfRule>
  </conditionalFormatting>
  <conditionalFormatting sqref="E2:G2">
    <cfRule type="expression" dxfId="2" priority="3">
      <formula>$E$2&lt;&gt;""</formula>
    </cfRule>
  </conditionalFormatting>
  <conditionalFormatting sqref="C2:C3 B5:G5">
    <cfRule type="expression" dxfId="1" priority="1">
      <formula>$D$2="女子"</formula>
    </cfRule>
    <cfRule type="expression" dxfId="0" priority="2">
      <formula>$D$2="男子"</formula>
    </cfRule>
  </conditionalFormatting>
  <dataValidations count="3">
    <dataValidation type="list" allowBlank="1" showInputMessage="1" showErrorMessage="1" sqref="D3" xr:uid="{00000000-0002-0000-0400-000000000000}">
      <formula1>チーム種別</formula1>
    </dataValidation>
    <dataValidation type="list" allowBlank="1" showInputMessage="1" showErrorMessage="1" sqref="F9:F18" xr:uid="{00000000-0002-0000-0400-000001000000}">
      <formula1>学年</formula1>
    </dataValidation>
    <dataValidation type="list" allowBlank="1" showInputMessage="1" showErrorMessage="1" sqref="D2" xr:uid="{00000000-0002-0000-0400-000002000000}">
      <formula1>種目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データ</vt:lpstr>
      <vt:lpstr>申込書共通情報</vt:lpstr>
      <vt:lpstr>記入例</vt:lpstr>
      <vt:lpstr>男子</vt:lpstr>
      <vt:lpstr>女子</vt:lpstr>
      <vt:lpstr>オープン参加</vt:lpstr>
      <vt:lpstr>チーム種別</vt:lpstr>
      <vt:lpstr>学年</vt:lpstr>
      <vt:lpstr>学年チェック</vt:lpstr>
      <vt:lpstr>区切文字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2022-03-18T10:53:29Z</dcterms:modified>
</cp:coreProperties>
</file>