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dyE0wRRqB+7xTES0Gd5UzysrKUBE6MCAVs5X+/dUKDtEkoHtHJJVPSjUWJHoDiVH2Z5ta8g0omWetlqLv3oahg==" workbookSaltValue="ZANuQSpTQ6S1Lvh1Hs12fw==" workbookSpinCount="100000" lockStructure="1"/>
  <bookViews>
    <workbookView windowWidth="19110" windowHeight="13590" firstSheet="1" activeTab="1"/>
  </bookViews>
  <sheets>
    <sheet name="データ" sheetId="1" state="hidden" r:id="rId1"/>
    <sheet name="ABC" sheetId="2" r:id="rId2"/>
  </sheets>
  <definedNames>
    <definedName name="ABC">データ!$A$1:$A$4</definedName>
    <definedName name="学年">データ!$B$1:$B$7</definedName>
    <definedName name="区切文字">データ!$C$2:$C$3</definedName>
  </definedNames>
  <calcPr calcId="144525" concurrentCalc="0"/>
  <extLst/>
</workbook>
</file>

<file path=xl/sharedStrings.xml><?xml version="1.0" encoding="utf-8"?>
<sst xmlns="http://schemas.openxmlformats.org/spreadsheetml/2006/main" count="34">
  <si>
    <t>A</t>
  </si>
  <si>
    <t xml:space="preserve"> </t>
  </si>
  <si>
    <t>B</t>
  </si>
  <si>
    <t>　</t>
  </si>
  <si>
    <t>C</t>
  </si>
  <si>
    <t>Ver2.2</t>
  </si>
  <si>
    <t>大会名</t>
  </si>
  <si>
    <t>クラブ名</t>
  </si>
  <si>
    <t>申込責任者</t>
  </si>
  <si>
    <t>電話番号 or メールアドレス</t>
  </si>
  <si>
    <t>NG</t>
  </si>
  <si>
    <t>帯同審判員</t>
  </si>
  <si>
    <t>省 略</t>
  </si>
  <si>
    <t>判定</t>
  </si>
  <si>
    <t>男女</t>
  </si>
  <si>
    <t>A/B/C</t>
  </si>
  <si>
    <r>
      <rPr>
        <sz val="16"/>
        <rFont val="Meiryo UI"/>
        <family val="3"/>
        <charset val="128"/>
      </rPr>
      <t xml:space="preserve">氏    名
</t>
    </r>
    <r>
      <rPr>
        <sz val="11"/>
        <rFont val="Meiryo UI"/>
        <family val="3"/>
        <charset val="128"/>
      </rPr>
      <t>(例：石川　一本)</t>
    </r>
  </si>
  <si>
    <r>
      <rPr>
        <sz val="16"/>
        <rFont val="Meiryo UI"/>
        <family val="3"/>
        <charset val="128"/>
      </rPr>
      <t xml:space="preserve">ふりがな
</t>
    </r>
    <r>
      <rPr>
        <sz val="11"/>
        <rFont val="Meiryo UI"/>
        <family val="3"/>
        <charset val="128"/>
      </rPr>
      <t>(例：いしかわ　かずもと)</t>
    </r>
  </si>
  <si>
    <t>学年</t>
  </si>
  <si>
    <t>個人登録番号(10桁)
 or 申請中</t>
  </si>
  <si>
    <t>氏名欄の空白</t>
  </si>
  <si>
    <t>ふりがな欄の空白</t>
  </si>
  <si>
    <t>登録番号数値</t>
  </si>
  <si>
    <t>登録番号10桁</t>
  </si>
  <si>
    <t>登録番号申請中</t>
  </si>
  <si>
    <t>入力有無</t>
  </si>
  <si>
    <t>ABC</t>
  </si>
  <si>
    <t>氏名欄のチェック</t>
  </si>
  <si>
    <t>ふりがな欄のチェック</t>
  </si>
  <si>
    <t>学年チェック</t>
  </si>
  <si>
    <t>登録番号チェック</t>
  </si>
  <si>
    <t>学年チェック(C)</t>
  </si>
  <si>
    <t>学年チェック(B)</t>
  </si>
  <si>
    <t>O</t>
  </si>
</sst>
</file>

<file path=xl/styles.xml><?xml version="1.0" encoding="utf-8"?>
<styleSheet xmlns="http://schemas.openxmlformats.org/spreadsheetml/2006/main">
  <numFmts count="6">
    <numFmt numFmtId="176" formatCode="_-&quot;\&quot;* #,##0_-\ ;\-&quot;\&quot;* #,##0_-\ ;_-&quot;\&quot;* &quot;-&quot;??_-\ ;_-@_-"/>
    <numFmt numFmtId="177" formatCode="0_ "/>
    <numFmt numFmtId="178" formatCode="&quot;第&quot;#&quot;回 ダイハツ小学生ABC大会&quot;"/>
    <numFmt numFmtId="43" formatCode="_ * #,##0.00_ ;_ * \-#,##0.00_ ;_ * &quot;-&quot;??_ ;_ @_ "/>
    <numFmt numFmtId="179" formatCode="_ * #,##0_ ;_ * \-#,##0_ ;_ * &quot;-&quot;??_ ;_ @_ "/>
    <numFmt numFmtId="180" formatCode="_-&quot;\&quot;* #,##0.00_-\ ;\-&quot;\&quot;* #,##0.00_-\ ;_-&quot;\&quot;* &quot;-&quot;??_-\ ;_-@_-"/>
  </numFmts>
  <fonts count="12">
    <font>
      <sz val="11"/>
      <name val="ＭＳ Ｐゴシック"/>
      <family val="3"/>
      <charset val="128"/>
    </font>
    <font>
      <sz val="16"/>
      <color indexed="9"/>
      <name val="Meiryo UI"/>
      <family val="3"/>
      <charset val="128"/>
    </font>
    <font>
      <sz val="16"/>
      <name val="Meiryo UI"/>
      <family val="3"/>
      <charset val="128"/>
    </font>
    <font>
      <sz val="16"/>
      <color indexed="10"/>
      <name val="Meiryo UI"/>
      <family val="3"/>
      <charset val="128"/>
    </font>
    <font>
      <sz val="18"/>
      <name val="Meiryo UI"/>
      <family val="3"/>
      <charset val="128"/>
    </font>
    <font>
      <sz val="18"/>
      <color indexed="8"/>
      <name val="Meiryo UI"/>
      <family val="3"/>
      <charset val="128"/>
    </font>
    <font>
      <b/>
      <sz val="16"/>
      <color indexed="10"/>
      <name val="Meiryo UI"/>
      <family val="3"/>
      <charset val="128"/>
    </font>
    <font>
      <sz val="12"/>
      <color indexed="8"/>
      <name val="Meiryo UI"/>
      <family val="3"/>
      <charset val="128"/>
    </font>
    <font>
      <sz val="11"/>
      <name val="Meiryo UI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charset val="134"/>
    </font>
    <font>
      <sz val="11"/>
      <color indexed="8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10" fillId="0" borderId="0">
      <alignment vertical="center"/>
    </xf>
    <xf numFmtId="0" fontId="11" fillId="0" borderId="0">
      <alignment vertical="center"/>
    </xf>
    <xf numFmtId="179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0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48">
    <xf numFmtId="0" fontId="0" fillId="0" borderId="0" xfId="6">
      <alignment vertical="center"/>
    </xf>
    <xf numFmtId="0" fontId="1" fillId="0" borderId="0" xfId="13" applyFont="1" applyProtection="1">
      <alignment vertical="center"/>
      <protection hidden="1"/>
    </xf>
    <xf numFmtId="0" fontId="2" fillId="0" borderId="0" xfId="13" applyFont="1" applyProtection="1">
      <alignment vertical="center"/>
      <protection hidden="1"/>
    </xf>
    <xf numFmtId="49" fontId="2" fillId="0" borderId="0" xfId="13" applyNumberFormat="1" applyFont="1" applyProtection="1">
      <alignment vertical="center"/>
      <protection hidden="1"/>
    </xf>
    <xf numFmtId="0" fontId="3" fillId="0" borderId="0" xfId="13" applyFont="1" applyProtection="1">
      <alignment vertical="center"/>
      <protection hidden="1"/>
    </xf>
    <xf numFmtId="0" fontId="2" fillId="0" borderId="0" xfId="13" applyFont="1" applyAlignment="1" applyProtection="1">
      <alignment vertical="center" shrinkToFit="1"/>
      <protection hidden="1"/>
    </xf>
    <xf numFmtId="0" fontId="4" fillId="2" borderId="1" xfId="6" applyFont="1" applyFill="1" applyBorder="1" applyAlignment="1" applyProtection="1">
      <alignment horizontal="center" vertical="center" shrinkToFit="1"/>
      <protection hidden="1"/>
    </xf>
    <xf numFmtId="0" fontId="4" fillId="2" borderId="2" xfId="6" applyFont="1" applyFill="1" applyBorder="1" applyAlignment="1" applyProtection="1">
      <alignment horizontal="center" vertical="center" shrinkToFit="1"/>
      <protection hidden="1"/>
    </xf>
    <xf numFmtId="0" fontId="4" fillId="2" borderId="3" xfId="6" applyFont="1" applyFill="1" applyBorder="1" applyAlignment="1" applyProtection="1">
      <alignment horizontal="center" vertical="center" shrinkToFit="1"/>
      <protection hidden="1"/>
    </xf>
    <xf numFmtId="178" fontId="5" fillId="3" borderId="4" xfId="6" applyNumberFormat="1" applyFont="1" applyFill="1" applyBorder="1" applyAlignment="1" applyProtection="1">
      <alignment horizontal="left" vertical="center" shrinkToFit="1"/>
      <protection locked="0"/>
    </xf>
    <xf numFmtId="0" fontId="5" fillId="0" borderId="4" xfId="6" applyFont="1" applyBorder="1" applyAlignment="1" applyProtection="1">
      <alignment horizontal="left" vertical="center" shrinkToFit="1"/>
      <protection locked="0"/>
    </xf>
    <xf numFmtId="0" fontId="6" fillId="0" borderId="4" xfId="13" applyFont="1" applyBorder="1" applyAlignment="1" applyProtection="1">
      <alignment horizontal="center" vertical="center" shrinkToFit="1"/>
      <protection hidden="1"/>
    </xf>
    <xf numFmtId="0" fontId="6" fillId="0" borderId="0" xfId="13" applyFont="1" applyAlignment="1" applyProtection="1">
      <alignment vertical="center" shrinkToFit="1"/>
      <protection hidden="1"/>
    </xf>
    <xf numFmtId="0" fontId="2" fillId="0" borderId="0" xfId="13" applyFont="1" applyAlignment="1" applyProtection="1">
      <alignment horizontal="center" vertical="center"/>
      <protection hidden="1"/>
    </xf>
    <xf numFmtId="0" fontId="7" fillId="0" borderId="0" xfId="13" applyFont="1" applyAlignment="1" applyProtection="1">
      <alignment vertical="top" wrapText="1"/>
      <protection hidden="1"/>
    </xf>
    <xf numFmtId="0" fontId="2" fillId="0" borderId="5" xfId="13" applyFont="1" applyBorder="1" applyProtection="1">
      <alignment vertical="center"/>
      <protection hidden="1"/>
    </xf>
    <xf numFmtId="0" fontId="4" fillId="3" borderId="6" xfId="13" applyFont="1" applyFill="1" applyBorder="1" applyAlignment="1" applyProtection="1">
      <alignment horizontal="center" vertical="center" shrinkToFit="1"/>
      <protection hidden="1"/>
    </xf>
    <xf numFmtId="0" fontId="4" fillId="3" borderId="7" xfId="13" applyFont="1" applyFill="1" applyBorder="1" applyAlignment="1" applyProtection="1">
      <alignment horizontal="center" vertical="center" shrinkToFit="1"/>
      <protection hidden="1"/>
    </xf>
    <xf numFmtId="0" fontId="4" fillId="3" borderId="8" xfId="13" applyFont="1" applyFill="1" applyBorder="1" applyAlignment="1" applyProtection="1">
      <alignment horizontal="center" vertical="center" shrinkToFit="1"/>
      <protection hidden="1"/>
    </xf>
    <xf numFmtId="49" fontId="2" fillId="0" borderId="9" xfId="13" applyNumberFormat="1" applyFont="1" applyBorder="1" applyAlignment="1" applyProtection="1">
      <alignment horizontal="left" vertical="center"/>
      <protection locked="0"/>
    </xf>
    <xf numFmtId="49" fontId="2" fillId="0" borderId="10" xfId="13" applyNumberFormat="1" applyFont="1" applyBorder="1" applyAlignment="1" applyProtection="1">
      <alignment horizontal="left" vertical="center"/>
      <protection hidden="1"/>
    </xf>
    <xf numFmtId="0" fontId="2" fillId="0" borderId="10" xfId="13" applyFont="1" applyBorder="1" applyProtection="1">
      <alignment vertical="center"/>
      <protection hidden="1"/>
    </xf>
    <xf numFmtId="0" fontId="2" fillId="0" borderId="11" xfId="13" applyFont="1" applyBorder="1" applyProtection="1">
      <alignment vertical="center"/>
      <protection hidden="1"/>
    </xf>
    <xf numFmtId="0" fontId="2" fillId="0" borderId="12" xfId="13" applyFont="1" applyBorder="1" applyProtection="1">
      <alignment vertical="center"/>
      <protection hidden="1"/>
    </xf>
    <xf numFmtId="0" fontId="2" fillId="0" borderId="13" xfId="13" applyFont="1" applyBorder="1" applyAlignment="1" applyProtection="1">
      <alignment horizontal="center" vertical="center"/>
      <protection hidden="1"/>
    </xf>
    <xf numFmtId="0" fontId="2" fillId="0" borderId="13" xfId="13" applyFont="1" applyBorder="1" applyAlignment="1" applyProtection="1">
      <alignment horizontal="center" vertical="center" wrapText="1"/>
      <protection hidden="1"/>
    </xf>
    <xf numFmtId="0" fontId="2" fillId="0" borderId="14" xfId="13" applyFont="1" applyBorder="1" applyProtection="1">
      <alignment vertical="center"/>
      <protection hidden="1"/>
    </xf>
    <xf numFmtId="0" fontId="4" fillId="0" borderId="15" xfId="13" applyFont="1" applyBorder="1" applyAlignment="1" applyProtection="1">
      <alignment horizontal="center" vertical="center"/>
      <protection hidden="1"/>
    </xf>
    <xf numFmtId="0" fontId="4" fillId="0" borderId="15" xfId="13" applyFont="1" applyBorder="1" applyAlignment="1" applyProtection="1">
      <alignment horizontal="center" vertical="center"/>
      <protection locked="0"/>
    </xf>
    <xf numFmtId="49" fontId="2" fillId="0" borderId="15" xfId="13" applyNumberFormat="1" applyFont="1" applyBorder="1" applyAlignment="1" applyProtection="1">
      <alignment horizontal="left" vertical="center"/>
      <protection locked="0"/>
    </xf>
    <xf numFmtId="177" fontId="2" fillId="0" borderId="15" xfId="13" applyNumberFormat="1" applyFont="1" applyBorder="1" applyAlignment="1" applyProtection="1">
      <alignment horizontal="center" vertical="center"/>
      <protection locked="0"/>
    </xf>
    <xf numFmtId="0" fontId="2" fillId="0" borderId="16" xfId="13" applyFont="1" applyBorder="1" applyProtection="1">
      <alignment vertical="center"/>
      <protection hidden="1"/>
    </xf>
    <xf numFmtId="0" fontId="4" fillId="0" borderId="4" xfId="13" applyFont="1" applyBorder="1" applyAlignment="1" applyProtection="1">
      <alignment horizontal="center" vertical="center"/>
      <protection hidden="1"/>
    </xf>
    <xf numFmtId="0" fontId="4" fillId="0" borderId="4" xfId="13" applyFont="1" applyBorder="1" applyAlignment="1" applyProtection="1">
      <alignment horizontal="center" vertical="center"/>
      <protection locked="0"/>
    </xf>
    <xf numFmtId="49" fontId="2" fillId="0" borderId="4" xfId="13" applyNumberFormat="1" applyFont="1" applyBorder="1" applyAlignment="1" applyProtection="1">
      <alignment horizontal="left" vertical="center"/>
      <protection locked="0"/>
    </xf>
    <xf numFmtId="177" fontId="2" fillId="0" borderId="4" xfId="13" applyNumberFormat="1" applyFont="1" applyBorder="1" applyAlignment="1" applyProtection="1">
      <alignment horizontal="center" vertical="center"/>
      <protection locked="0"/>
    </xf>
    <xf numFmtId="0" fontId="2" fillId="0" borderId="17" xfId="13" applyFont="1" applyBorder="1" applyProtection="1">
      <alignment vertical="center"/>
      <protection hidden="1"/>
    </xf>
    <xf numFmtId="0" fontId="4" fillId="0" borderId="18" xfId="13" applyFont="1" applyBorder="1" applyAlignment="1" applyProtection="1">
      <alignment horizontal="center" vertical="center"/>
      <protection hidden="1"/>
    </xf>
    <xf numFmtId="0" fontId="4" fillId="0" borderId="18" xfId="13" applyFont="1" applyBorder="1" applyAlignment="1" applyProtection="1">
      <alignment horizontal="center" vertical="center"/>
      <protection locked="0"/>
    </xf>
    <xf numFmtId="49" fontId="2" fillId="0" borderId="18" xfId="13" applyNumberFormat="1" applyFont="1" applyBorder="1" applyAlignment="1" applyProtection="1">
      <alignment horizontal="left" vertical="center"/>
      <protection locked="0"/>
    </xf>
    <xf numFmtId="177" fontId="2" fillId="0" borderId="18" xfId="13" applyNumberFormat="1" applyFont="1" applyBorder="1" applyAlignment="1" applyProtection="1">
      <alignment horizontal="center" vertical="center"/>
      <protection locked="0"/>
    </xf>
    <xf numFmtId="49" fontId="2" fillId="0" borderId="19" xfId="13" applyNumberFormat="1" applyFont="1" applyBorder="1" applyAlignment="1" applyProtection="1">
      <alignment horizontal="center" vertical="center"/>
      <protection hidden="1"/>
    </xf>
    <xf numFmtId="49" fontId="8" fillId="0" borderId="20" xfId="13" applyNumberFormat="1" applyFont="1" applyBorder="1" applyAlignment="1" applyProtection="1">
      <alignment horizontal="center" vertical="center" wrapText="1"/>
      <protection hidden="1"/>
    </xf>
    <xf numFmtId="49" fontId="2" fillId="0" borderId="21" xfId="13" applyNumberFormat="1" applyFont="1" applyBorder="1" applyAlignment="1" applyProtection="1">
      <alignment horizontal="center" vertical="center"/>
      <protection locked="0"/>
    </xf>
    <xf numFmtId="49" fontId="2" fillId="0" borderId="22" xfId="13" applyNumberFormat="1" applyFont="1" applyBorder="1" applyAlignment="1" applyProtection="1">
      <alignment horizontal="center" vertical="center"/>
      <protection locked="0"/>
    </xf>
    <xf numFmtId="49" fontId="2" fillId="0" borderId="23" xfId="13" applyNumberFormat="1" applyFont="1" applyBorder="1" applyAlignment="1" applyProtection="1">
      <alignment horizontal="center" vertical="center"/>
      <protection locked="0"/>
    </xf>
    <xf numFmtId="0" fontId="9" fillId="0" borderId="0" xfId="6" applyFont="1" applyProtection="1">
      <alignment vertical="center"/>
      <protection hidden="1"/>
    </xf>
    <xf numFmtId="0" fontId="0" fillId="0" borderId="0" xfId="6" applyProtection="1">
      <alignment vertical="center"/>
      <protection hidden="1"/>
    </xf>
  </cellXfs>
  <cellStyles count="14">
    <cellStyle name="標準" xfId="0" builtinId="0"/>
    <cellStyle name="標準 2" xfId="1"/>
    <cellStyle name="桁区切り" xfId="2" builtinId="3"/>
    <cellStyle name="通貨" xfId="3" builtinId="4"/>
    <cellStyle name="桁区切り[0]" xfId="4" builtinId="6"/>
    <cellStyle name="パーセント" xfId="5" builtinId="5"/>
    <cellStyle name="標準" xfId="6"/>
    <cellStyle name="通貨[0]" xfId="7" builtinId="7"/>
    <cellStyle name="桁区切り" xfId="8"/>
    <cellStyle name="通貨" xfId="9"/>
    <cellStyle name="桁区切り[0]" xfId="10"/>
    <cellStyle name="パーセント" xfId="11"/>
    <cellStyle name="通貨[0]" xfId="12"/>
    <cellStyle name="標準 3" xfId="13"/>
  </cellStyles>
  <dxfs count="4">
    <dxf>
      <fill>
        <patternFill>
          <fgColor indexed="10"/>
          <bgColor indexed="43"/>
        </patternFill>
      </fill>
    </dxf>
    <dxf>
      <font>
        <b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</font>
      <fill>
        <patternFill>
          <fgColor indexed="10"/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10"/>
          <bgColor indexed="1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C7"/>
  <sheetViews>
    <sheetView workbookViewId="0">
      <selection activeCell="D8" sqref="D8"/>
    </sheetView>
  </sheetViews>
  <sheetFormatPr defaultColWidth="9" defaultRowHeight="13.5" outlineLevelRow="6" outlineLevelCol="2"/>
  <cols>
    <col min="1" max="3" width="9" style="46"/>
    <col min="4" max="16384" width="9" style="47"/>
  </cols>
  <sheetData>
    <row r="2" spans="1:3">
      <c r="A2" s="46" t="s">
        <v>0</v>
      </c>
      <c r="B2" s="46">
        <v>6</v>
      </c>
      <c r="C2" s="46" t="s">
        <v>1</v>
      </c>
    </row>
    <row r="3" spans="1:3">
      <c r="A3" s="46" t="s">
        <v>2</v>
      </c>
      <c r="B3" s="46">
        <v>5</v>
      </c>
      <c r="C3" s="46" t="s">
        <v>3</v>
      </c>
    </row>
    <row r="4" spans="1:2">
      <c r="A4" s="46" t="s">
        <v>4</v>
      </c>
      <c r="B4" s="46">
        <v>4</v>
      </c>
    </row>
    <row r="5" spans="2:2">
      <c r="B5" s="46">
        <v>3</v>
      </c>
    </row>
    <row r="6" spans="2:2">
      <c r="B6" s="46">
        <v>2</v>
      </c>
    </row>
    <row r="7" spans="2:2">
      <c r="B7" s="46">
        <v>1</v>
      </c>
    </row>
  </sheetData>
  <sheetProtection algorithmName="SHA-512" hashValue="p095s7Ap4qP7ccKnlx8vydh0snjxy9YHL/fVPD81Q4lqaBEqLI35tA1TgHE/8IHKd9VjkonvFPsH4QCyN7Khmg==" saltValue="4oknn8+8+Fb7UoFA6FX43w==" spinCount="100000" sheet="1" objects="1" scenarios="1"/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  <pageSetUpPr fitToPage="1"/>
  </sheetPr>
  <dimension ref="A1:AJ33"/>
  <sheetViews>
    <sheetView showGridLines="0" showRowColHeaders="0" tabSelected="1" zoomScale="90" zoomScaleNormal="90" workbookViewId="0">
      <selection activeCell="E3" sqref="E3:I3"/>
    </sheetView>
  </sheetViews>
  <sheetFormatPr defaultColWidth="9" defaultRowHeight="21"/>
  <cols>
    <col min="1" max="1" width="8.625" style="2" customWidth="1"/>
    <col min="2" max="2" width="6.25" style="2" customWidth="1"/>
    <col min="3" max="5" width="10.875" style="2" customWidth="1"/>
    <col min="6" max="7" width="25.625" style="2" customWidth="1"/>
    <col min="8" max="8" width="14" style="2" customWidth="1"/>
    <col min="9" max="9" width="20.25" style="3" customWidth="1"/>
    <col min="10" max="10" width="1.5" style="4" customWidth="1"/>
    <col min="11" max="11" width="6.75" style="2" customWidth="1"/>
    <col min="12" max="26" width="3.875" style="1" hidden="1" customWidth="1"/>
    <col min="27" max="30" width="9" style="4" customWidth="1"/>
    <col min="31" max="36" width="9" style="4"/>
    <col min="37" max="16384" width="9" style="2"/>
  </cols>
  <sheetData>
    <row r="1" spans="1:1">
      <c r="A1" s="5" t="s">
        <v>5</v>
      </c>
    </row>
    <row r="2" ht="24" spans="2:9">
      <c r="B2" s="6" t="s">
        <v>6</v>
      </c>
      <c r="C2" s="7"/>
      <c r="D2" s="8"/>
      <c r="E2" s="9">
        <v>24</v>
      </c>
      <c r="F2" s="9"/>
      <c r="G2" s="9"/>
      <c r="H2" s="9"/>
      <c r="I2" s="9"/>
    </row>
    <row r="3" ht="24" spans="2:12">
      <c r="B3" s="6" t="s">
        <v>7</v>
      </c>
      <c r="C3" s="7"/>
      <c r="D3" s="8"/>
      <c r="E3" s="10"/>
      <c r="F3" s="10"/>
      <c r="G3" s="10"/>
      <c r="H3" s="10"/>
      <c r="I3" s="10"/>
      <c r="L3" s="1" t="str">
        <f>IF(TRIM(E3)="","クラブ名を入力してください","")</f>
        <v>クラブ名を入力してください</v>
      </c>
    </row>
    <row r="4" ht="24" spans="2:12">
      <c r="B4" s="6" t="s">
        <v>8</v>
      </c>
      <c r="C4" s="7"/>
      <c r="D4" s="8"/>
      <c r="E4" s="10"/>
      <c r="F4" s="10"/>
      <c r="G4" s="10"/>
      <c r="H4" s="10"/>
      <c r="I4" s="10"/>
      <c r="L4" s="1" t="str">
        <f>IF(TRIM(E4)="","申込責任者名を入力してください","")</f>
        <v>申込責任者名を入力してください</v>
      </c>
    </row>
    <row r="5" ht="24" spans="2:12">
      <c r="B5" s="6" t="s">
        <v>9</v>
      </c>
      <c r="C5" s="7"/>
      <c r="D5" s="8"/>
      <c r="E5" s="10"/>
      <c r="F5" s="10"/>
      <c r="G5" s="10"/>
      <c r="H5" s="10"/>
      <c r="I5" s="10"/>
      <c r="L5" s="1" t="str">
        <f>IF(TRIM(E5)="","連絡先を入力してください","")</f>
        <v>連絡先を入力してください</v>
      </c>
    </row>
    <row r="6" ht="5.25" customHeight="1" spans="12:13">
      <c r="L6" s="1" t="s">
        <v>10</v>
      </c>
      <c r="M6" s="1" t="s">
        <v>11</v>
      </c>
    </row>
    <row r="7" ht="22.5" customHeight="1" spans="2:13">
      <c r="B7" s="11" t="str">
        <f>IF(L3&lt;&gt;"",L3,IF(L4&lt;&gt;"",L4,IF(L5&lt;&gt;"",L5,IF(M9&lt;&gt;"",M9,IF(L9&lt;&gt;"",L9,"")))))</f>
        <v>クラブ名を入力してください</v>
      </c>
      <c r="C7" s="11"/>
      <c r="D7" s="11"/>
      <c r="E7" s="11"/>
      <c r="F7" s="11"/>
      <c r="G7" s="12"/>
      <c r="H7" s="12"/>
      <c r="I7" s="12"/>
      <c r="L7" s="1">
        <f>COUNTIF(B13:B34,"NG")</f>
        <v>1</v>
      </c>
      <c r="M7" s="1">
        <f>COUNTIF(B10,"NG")</f>
        <v>0</v>
      </c>
    </row>
    <row r="8" ht="3.75" customHeight="1" spans="3:13">
      <c r="C8" s="13"/>
      <c r="D8" s="13"/>
      <c r="E8" s="13"/>
      <c r="F8" s="5"/>
      <c r="G8" s="14"/>
      <c r="H8" s="14"/>
      <c r="I8" s="14"/>
      <c r="L8" s="1">
        <v>0</v>
      </c>
      <c r="M8" s="1">
        <v>0</v>
      </c>
    </row>
    <row r="9" ht="3.75" customHeight="1" spans="7:13">
      <c r="G9" s="14"/>
      <c r="H9" s="14"/>
      <c r="I9" s="14"/>
      <c r="L9" s="1" t="str">
        <f>IF(L7&gt;L8,"「判定」欄にNGがあります","")</f>
        <v>「判定」欄にNGがあります</v>
      </c>
      <c r="M9" s="1" t="str">
        <f>IF(M7&gt;M8,"「帯同審判員」は必須です","")</f>
        <v/>
      </c>
    </row>
    <row r="10" s="1" customFormat="1" ht="25.5" hidden="1" customHeight="1" spans="1:36">
      <c r="A10" s="2"/>
      <c r="B10" s="15" t="str">
        <f>IF(R10&amp;T10&amp;U10="OO","OK","NG")</f>
        <v>OK</v>
      </c>
      <c r="C10" s="16" t="s">
        <v>11</v>
      </c>
      <c r="D10" s="17"/>
      <c r="E10" s="18"/>
      <c r="F10" s="19" t="s">
        <v>12</v>
      </c>
      <c r="G10" s="20"/>
      <c r="H10" s="21"/>
      <c r="I10" s="41"/>
      <c r="J10" s="4"/>
      <c r="K10" s="2"/>
      <c r="R10" s="1" t="str">
        <f>IF(F10="","X","O")</f>
        <v>O</v>
      </c>
      <c r="T10" s="1" t="str">
        <f>IF(R10="O","O","X")</f>
        <v>O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ht="3.75" customHeight="1" spans="7:9">
      <c r="G11" s="14"/>
      <c r="H11" s="14"/>
      <c r="I11" s="14"/>
    </row>
    <row r="12" ht="36.75" customHeight="1" spans="2:26">
      <c r="B12" s="22" t="s">
        <v>13</v>
      </c>
      <c r="C12" s="23"/>
      <c r="D12" s="24" t="s">
        <v>14</v>
      </c>
      <c r="E12" s="24" t="s">
        <v>15</v>
      </c>
      <c r="F12" s="25" t="s">
        <v>16</v>
      </c>
      <c r="G12" s="25" t="s">
        <v>17</v>
      </c>
      <c r="H12" s="24" t="s">
        <v>18</v>
      </c>
      <c r="I12" s="42" t="s">
        <v>19</v>
      </c>
      <c r="L12" s="1" t="s">
        <v>20</v>
      </c>
      <c r="M12" s="1" t="s">
        <v>21</v>
      </c>
      <c r="N12" s="1" t="s">
        <v>22</v>
      </c>
      <c r="O12" s="1" t="s">
        <v>23</v>
      </c>
      <c r="P12" s="1" t="s">
        <v>24</v>
      </c>
      <c r="Q12" s="1" t="s">
        <v>25</v>
      </c>
      <c r="R12" s="1" t="s">
        <v>14</v>
      </c>
      <c r="S12" s="1" t="s">
        <v>26</v>
      </c>
      <c r="T12" s="1" t="s">
        <v>27</v>
      </c>
      <c r="U12" s="1" t="s">
        <v>28</v>
      </c>
      <c r="V12" s="1" t="s">
        <v>29</v>
      </c>
      <c r="W12" s="1" t="s">
        <v>30</v>
      </c>
      <c r="X12" s="1" t="s">
        <v>29</v>
      </c>
      <c r="Y12" s="1" t="s">
        <v>31</v>
      </c>
      <c r="Z12" s="1" t="s">
        <v>32</v>
      </c>
    </row>
    <row r="13" ht="25.5" customHeight="1" spans="2:26">
      <c r="B13" s="26" t="str">
        <f>IF(Q13&amp;T13&amp;U13&amp;V13&amp;W13="OOOOO","OK","NG")</f>
        <v>NG</v>
      </c>
      <c r="C13" s="27">
        <v>1</v>
      </c>
      <c r="D13" s="28"/>
      <c r="E13" s="28"/>
      <c r="F13" s="29"/>
      <c r="G13" s="29"/>
      <c r="H13" s="30"/>
      <c r="I13" s="43"/>
      <c r="L13" s="1">
        <f t="array" ref="L13">MAX(IFERROR(FIND(区切文字,TRIM(F13)),0))</f>
        <v>0</v>
      </c>
      <c r="M13" s="1">
        <f t="array" ref="M13">MAX(IFERROR(FIND(区切文字,TRIM(G13)),0))</f>
        <v>0</v>
      </c>
      <c r="N13" s="1" t="str">
        <f t="shared" ref="N13:N32" si="0">IF(ISNUMBER(VALUE(I13)),"O","X")</f>
        <v>O</v>
      </c>
      <c r="O13" s="1" t="str">
        <f t="shared" ref="O13:O32" si="1">IF(LEN(I13)=10,"O","X")</f>
        <v>X</v>
      </c>
      <c r="P13" s="1" t="str">
        <f t="shared" ref="P13:P32" si="2">IF(I13="申請中","O","")</f>
        <v/>
      </c>
      <c r="Q13" s="1" t="s">
        <v>33</v>
      </c>
      <c r="R13" s="1" t="str">
        <f t="shared" ref="R13:R32" si="3">IF(AND(Q13="O",D13=""),"X","O")</f>
        <v>X</v>
      </c>
      <c r="S13" s="1" t="str">
        <f t="shared" ref="S13:S20" si="4">IF(AND(Q13="O",E13=""),"X","O")</f>
        <v>X</v>
      </c>
      <c r="T13" s="1" t="str">
        <f t="shared" ref="T13:T32" si="5">IF(AND(Q13="O",L13=0),"X","O")</f>
        <v>X</v>
      </c>
      <c r="U13" s="1" t="str">
        <f t="shared" ref="U13:U32" si="6">IF(AND(Q13="O",M13=0),"X","O")</f>
        <v>X</v>
      </c>
      <c r="V13" s="1" t="str">
        <f t="shared" ref="V13:V32" si="7">IF(AND(Q13="O",H13=0),"X",X13)</f>
        <v>X</v>
      </c>
      <c r="W13" s="1" t="str">
        <f t="shared" ref="W13:W32" si="8">IF(OR(Q13="X",AND(Q13="O",OR(AND(N13="O",O13="O"),P13="O"))),"O","X")</f>
        <v>X</v>
      </c>
      <c r="X13" s="1" t="str">
        <f>IF(Y13&amp;Z13="","O","X")</f>
        <v>O</v>
      </c>
      <c r="Y13" s="1" t="str">
        <f t="shared" ref="Y13:Y32" si="9">IF(E13="C",IF(AND(H13&lt;&gt;0,H13&lt;3),"","X"),"")</f>
        <v/>
      </c>
      <c r="Z13" s="1" t="str">
        <f t="shared" ref="Z13:Z32" si="10">IF(E13="B",IF(AND(H13&lt;&gt;0,H13&lt;5),"","X"),"")</f>
        <v/>
      </c>
    </row>
    <row r="14" ht="25.5" customHeight="1" spans="2:26">
      <c r="B14" s="31" t="str">
        <f t="shared" ref="B14:B32" si="11">IF(Q14="X","",IF(T14&amp;U14&amp;V14&amp;W14="OOOO","OK","NG"))</f>
        <v/>
      </c>
      <c r="C14" s="32">
        <v>2</v>
      </c>
      <c r="D14" s="33"/>
      <c r="E14" s="33"/>
      <c r="F14" s="34"/>
      <c r="G14" s="34"/>
      <c r="H14" s="35"/>
      <c r="I14" s="44"/>
      <c r="L14" s="1">
        <f t="array" ref="L14">MAX(IFERROR(FIND(区切文字,TRIM(F14)),0))</f>
        <v>0</v>
      </c>
      <c r="M14" s="1">
        <f t="array" ref="M14">MAX(IFERROR(FIND(区切文字,TRIM(G14)),0))</f>
        <v>0</v>
      </c>
      <c r="N14" s="1" t="str">
        <f>IF(ISNUMBER(VALUE(I14)),"O","X")</f>
        <v>O</v>
      </c>
      <c r="O14" s="1" t="str">
        <f>IF(LEN(I14)=10,"O","X")</f>
        <v>X</v>
      </c>
      <c r="P14" s="1" t="str">
        <f>IF(I14="申請中","O","")</f>
        <v/>
      </c>
      <c r="Q14" s="1" t="str">
        <f t="shared" ref="Q14:Q32" si="12">IF(E14&amp;D14&amp;F14&amp;G14&amp;H14&amp;I14="","X","O")</f>
        <v>X</v>
      </c>
      <c r="R14" s="1" t="str">
        <f>IF(AND(Q14="O",D14=""),"X","O")</f>
        <v>O</v>
      </c>
      <c r="S14" s="1" t="str">
        <f>IF(AND(Q14="O",E14=""),"X","O")</f>
        <v>O</v>
      </c>
      <c r="T14" s="1" t="str">
        <f>IF(AND(Q14="O",L14=0),"X","O")</f>
        <v>O</v>
      </c>
      <c r="U14" s="1" t="str">
        <f>IF(AND(Q14="O",M14=0),"X","O")</f>
        <v>O</v>
      </c>
      <c r="V14" s="1" t="str">
        <f>IF(AND(Q14="O",H14=0),"X",X14)</f>
        <v>O</v>
      </c>
      <c r="W14" s="1" t="str">
        <f>IF(OR(Q14="X",AND(Q14="O",OR(AND(N14="O",O14="O"),P14="O"))),"O","X")</f>
        <v>O</v>
      </c>
      <c r="X14" s="1" t="str">
        <f t="shared" ref="X14:X32" si="13">IF(Y14&amp;Z14="","O","X")</f>
        <v>O</v>
      </c>
      <c r="Y14" s="1" t="str">
        <f>IF(E14="C",IF(AND(H14&lt;&gt;0,H14&lt;3),"","X"),"")</f>
        <v/>
      </c>
      <c r="Z14" s="1" t="str">
        <f>IF(E14="B",IF(AND(H14&lt;&gt;0,H14&lt;5),"","X"),"")</f>
        <v/>
      </c>
    </row>
    <row r="15" ht="25.5" customHeight="1" spans="2:26">
      <c r="B15" s="31" t="str">
        <f>IF(Q15="X","",IF(T15&amp;U15&amp;V15&amp;W15="OOOO","OK","NG"))</f>
        <v/>
      </c>
      <c r="C15" s="32">
        <v>3</v>
      </c>
      <c r="D15" s="33"/>
      <c r="E15" s="33"/>
      <c r="F15" s="34"/>
      <c r="G15" s="34"/>
      <c r="H15" s="35"/>
      <c r="I15" s="44"/>
      <c r="L15" s="1">
        <f t="array" ref="L15">MAX(IFERROR(FIND(区切文字,TRIM(F15)),0))</f>
        <v>0</v>
      </c>
      <c r="M15" s="1">
        <f t="array" ref="M15">MAX(IFERROR(FIND(区切文字,TRIM(G15)),0))</f>
        <v>0</v>
      </c>
      <c r="N15" s="1" t="str">
        <f>IF(ISNUMBER(VALUE(I15)),"O","X")</f>
        <v>O</v>
      </c>
      <c r="O15" s="1" t="str">
        <f>IF(LEN(I15)=10,"O","X")</f>
        <v>X</v>
      </c>
      <c r="P15" s="1" t="str">
        <f>IF(I15="申請中","O","")</f>
        <v/>
      </c>
      <c r="Q15" s="1" t="str">
        <f>IF(E15&amp;D15&amp;F15&amp;G15&amp;H15&amp;I15="","X","O")</f>
        <v>X</v>
      </c>
      <c r="R15" s="1" t="str">
        <f>IF(AND(Q15="O",D15=""),"X","O")</f>
        <v>O</v>
      </c>
      <c r="S15" s="1" t="str">
        <f>IF(AND(Q15="O",E15=""),"X","O")</f>
        <v>O</v>
      </c>
      <c r="T15" s="1" t="str">
        <f>IF(AND(Q15="O",L15=0),"X","O")</f>
        <v>O</v>
      </c>
      <c r="U15" s="1" t="str">
        <f>IF(AND(Q15="O",M15=0),"X","O")</f>
        <v>O</v>
      </c>
      <c r="V15" s="1" t="str">
        <f>IF(AND(Q15="O",H15=0),"X",X15)</f>
        <v>O</v>
      </c>
      <c r="W15" s="1" t="str">
        <f>IF(OR(Q15="X",AND(Q15="O",OR(AND(N15="O",O15="O"),P15="O"))),"O","X")</f>
        <v>O</v>
      </c>
      <c r="X15" s="1" t="str">
        <f>IF(Y15&amp;Z15="","O","X")</f>
        <v>O</v>
      </c>
      <c r="Y15" s="1" t="str">
        <f>IF(E15="C",IF(AND(H15&lt;&gt;0,H15&lt;3),"","X"),"")</f>
        <v/>
      </c>
      <c r="Z15" s="1" t="str">
        <f>IF(E15="B",IF(AND(H15&lt;&gt;0,H15&lt;5),"","X"),"")</f>
        <v/>
      </c>
    </row>
    <row r="16" ht="25.5" customHeight="1" spans="2:26">
      <c r="B16" s="31" t="str">
        <f>IF(Q16="X","",IF(T16&amp;U16&amp;V16&amp;W16="OOOO","OK","NG"))</f>
        <v/>
      </c>
      <c r="C16" s="32">
        <v>4</v>
      </c>
      <c r="D16" s="33"/>
      <c r="E16" s="33"/>
      <c r="F16" s="34"/>
      <c r="G16" s="34"/>
      <c r="H16" s="35"/>
      <c r="I16" s="44"/>
      <c r="L16" s="1">
        <f t="array" ref="L16">MAX(IFERROR(FIND(区切文字,TRIM(F16)),0))</f>
        <v>0</v>
      </c>
      <c r="M16" s="1">
        <f t="array" ref="M16">MAX(IFERROR(FIND(区切文字,TRIM(G16)),0))</f>
        <v>0</v>
      </c>
      <c r="N16" s="1" t="str">
        <f>IF(ISNUMBER(VALUE(I16)),"O","X")</f>
        <v>O</v>
      </c>
      <c r="O16" s="1" t="str">
        <f>IF(LEN(I16)=10,"O","X")</f>
        <v>X</v>
      </c>
      <c r="P16" s="1" t="str">
        <f>IF(I16="申請中","O","")</f>
        <v/>
      </c>
      <c r="Q16" s="1" t="str">
        <f>IF(E16&amp;D16&amp;F16&amp;G16&amp;H16&amp;I16="","X","O")</f>
        <v>X</v>
      </c>
      <c r="R16" s="1" t="str">
        <f>IF(AND(Q16="O",D16=""),"X","O")</f>
        <v>O</v>
      </c>
      <c r="S16" s="1" t="str">
        <f>IF(AND(Q16="O",E16=""),"X","O")</f>
        <v>O</v>
      </c>
      <c r="T16" s="1" t="str">
        <f>IF(AND(Q16="O",L16=0),"X","O")</f>
        <v>O</v>
      </c>
      <c r="U16" s="1" t="str">
        <f>IF(AND(Q16="O",M16=0),"X","O")</f>
        <v>O</v>
      </c>
      <c r="V16" s="1" t="str">
        <f>IF(AND(Q16="O",H16=0),"X",X16)</f>
        <v>O</v>
      </c>
      <c r="W16" s="1" t="str">
        <f>IF(OR(Q16="X",AND(Q16="O",OR(AND(N16="O",O16="O"),P16="O"))),"O","X")</f>
        <v>O</v>
      </c>
      <c r="X16" s="1" t="str">
        <f>IF(Y16&amp;Z16="","O","X")</f>
        <v>O</v>
      </c>
      <c r="Y16" s="1" t="str">
        <f>IF(E16="C",IF(AND(H16&lt;&gt;0,H16&lt;3),"","X"),"")</f>
        <v/>
      </c>
      <c r="Z16" s="1" t="str">
        <f>IF(E16="B",IF(AND(H16&lt;&gt;0,H16&lt;5),"","X"),"")</f>
        <v/>
      </c>
    </row>
    <row r="17" ht="25.5" customHeight="1" spans="2:26">
      <c r="B17" s="31" t="str">
        <f>IF(Q17="X","",IF(T17&amp;U17&amp;V17&amp;W17="OOOO","OK","NG"))</f>
        <v/>
      </c>
      <c r="C17" s="32">
        <v>5</v>
      </c>
      <c r="D17" s="33"/>
      <c r="E17" s="33"/>
      <c r="F17" s="34"/>
      <c r="G17" s="34"/>
      <c r="H17" s="35"/>
      <c r="I17" s="44"/>
      <c r="L17" s="1">
        <f t="array" ref="L17">MAX(IFERROR(FIND(区切文字,TRIM(F17)),0))</f>
        <v>0</v>
      </c>
      <c r="M17" s="1">
        <f t="array" ref="M17">MAX(IFERROR(FIND(区切文字,TRIM(G17)),0))</f>
        <v>0</v>
      </c>
      <c r="N17" s="1" t="str">
        <f>IF(ISNUMBER(VALUE(I17)),"O","X")</f>
        <v>O</v>
      </c>
      <c r="O17" s="1" t="str">
        <f>IF(LEN(I17)=10,"O","X")</f>
        <v>X</v>
      </c>
      <c r="P17" s="1" t="str">
        <f>IF(I17="申請中","O","")</f>
        <v/>
      </c>
      <c r="Q17" s="1" t="str">
        <f>IF(E17&amp;D17&amp;F17&amp;G17&amp;H17&amp;I17="","X","O")</f>
        <v>X</v>
      </c>
      <c r="R17" s="1" t="str">
        <f>IF(AND(Q17="O",D17=""),"X","O")</f>
        <v>O</v>
      </c>
      <c r="S17" s="1" t="str">
        <f>IF(AND(Q17="O",E17=""),"X","O")</f>
        <v>O</v>
      </c>
      <c r="T17" s="1" t="str">
        <f>IF(AND(Q17="O",L17=0),"X","O")</f>
        <v>O</v>
      </c>
      <c r="U17" s="1" t="str">
        <f>IF(AND(Q17="O",M17=0),"X","O")</f>
        <v>O</v>
      </c>
      <c r="V17" s="1" t="str">
        <f>IF(AND(Q17="O",H17=0),"X",X17)</f>
        <v>O</v>
      </c>
      <c r="W17" s="1" t="str">
        <f>IF(OR(Q17="X",AND(Q17="O",OR(AND(N17="O",O17="O"),P17="O"))),"O","X")</f>
        <v>O</v>
      </c>
      <c r="X17" s="1" t="str">
        <f>IF(Y17&amp;Z17="","O","X")</f>
        <v>O</v>
      </c>
      <c r="Y17" s="1" t="str">
        <f>IF(E17="C",IF(AND(H17&lt;&gt;0,H17&lt;3),"","X"),"")</f>
        <v/>
      </c>
      <c r="Z17" s="1" t="str">
        <f>IF(E17="B",IF(AND(H17&lt;&gt;0,H17&lt;5),"","X"),"")</f>
        <v/>
      </c>
    </row>
    <row r="18" ht="25.5" customHeight="1" spans="2:26">
      <c r="B18" s="31" t="str">
        <f>IF(Q18="X","",IF(T18&amp;U18&amp;V18&amp;W18="OOOO","OK","NG"))</f>
        <v/>
      </c>
      <c r="C18" s="32">
        <v>6</v>
      </c>
      <c r="D18" s="33"/>
      <c r="E18" s="33"/>
      <c r="F18" s="34"/>
      <c r="G18" s="34"/>
      <c r="H18" s="35"/>
      <c r="I18" s="44"/>
      <c r="L18" s="1">
        <f t="array" ref="L18">MAX(IFERROR(FIND(区切文字,TRIM(F18)),0))</f>
        <v>0</v>
      </c>
      <c r="M18" s="1">
        <f t="array" ref="M18">MAX(IFERROR(FIND(区切文字,TRIM(G18)),0))</f>
        <v>0</v>
      </c>
      <c r="N18" s="1" t="str">
        <f>IF(ISNUMBER(VALUE(I18)),"O","X")</f>
        <v>O</v>
      </c>
      <c r="O18" s="1" t="str">
        <f>IF(LEN(I18)=10,"O","X")</f>
        <v>X</v>
      </c>
      <c r="P18" s="1" t="str">
        <f>IF(I18="申請中","O","")</f>
        <v/>
      </c>
      <c r="Q18" s="1" t="str">
        <f>IF(E18&amp;D18&amp;F18&amp;G18&amp;H18&amp;I18="","X","O")</f>
        <v>X</v>
      </c>
      <c r="R18" s="1" t="str">
        <f>IF(AND(Q18="O",D18=""),"X","O")</f>
        <v>O</v>
      </c>
      <c r="S18" s="1" t="str">
        <f>IF(AND(Q18="O",E18=""),"X","O")</f>
        <v>O</v>
      </c>
      <c r="T18" s="1" t="str">
        <f>IF(AND(Q18="O",L18=0),"X","O")</f>
        <v>O</v>
      </c>
      <c r="U18" s="1" t="str">
        <f>IF(AND(Q18="O",M18=0),"X","O")</f>
        <v>O</v>
      </c>
      <c r="V18" s="1" t="str">
        <f>IF(AND(Q18="O",H18=0),"X",X18)</f>
        <v>O</v>
      </c>
      <c r="W18" s="1" t="str">
        <f>IF(OR(Q18="X",AND(Q18="O",OR(AND(N18="O",O18="O"),P18="O"))),"O","X")</f>
        <v>O</v>
      </c>
      <c r="X18" s="1" t="str">
        <f>IF(Y18&amp;Z18="","O","X")</f>
        <v>O</v>
      </c>
      <c r="Y18" s="1" t="str">
        <f>IF(E18="C",IF(AND(H18&lt;&gt;0,H18&lt;3),"","X"),"")</f>
        <v/>
      </c>
      <c r="Z18" s="1" t="str">
        <f>IF(E18="B",IF(AND(H18&lt;&gt;0,H18&lt;5),"","X"),"")</f>
        <v/>
      </c>
    </row>
    <row r="19" ht="25.5" customHeight="1" spans="2:26">
      <c r="B19" s="31" t="str">
        <f>IF(Q19="X","",IF(T19&amp;U19&amp;V19&amp;W19="OOOO","OK","NG"))</f>
        <v/>
      </c>
      <c r="C19" s="32">
        <v>7</v>
      </c>
      <c r="D19" s="33"/>
      <c r="E19" s="33"/>
      <c r="F19" s="34"/>
      <c r="G19" s="34"/>
      <c r="H19" s="35"/>
      <c r="I19" s="44"/>
      <c r="L19" s="1">
        <f t="array" ref="L19">MAX(IFERROR(FIND(区切文字,TRIM(F19)),0))</f>
        <v>0</v>
      </c>
      <c r="M19" s="1">
        <f t="array" ref="M19">MAX(IFERROR(FIND(区切文字,TRIM(G19)),0))</f>
        <v>0</v>
      </c>
      <c r="N19" s="1" t="str">
        <f>IF(ISNUMBER(VALUE(I19)),"O","X")</f>
        <v>O</v>
      </c>
      <c r="O19" s="1" t="str">
        <f>IF(LEN(I19)=10,"O","X")</f>
        <v>X</v>
      </c>
      <c r="P19" s="1" t="str">
        <f>IF(I19="申請中","O","")</f>
        <v/>
      </c>
      <c r="Q19" s="1" t="str">
        <f>IF(E19&amp;D19&amp;F19&amp;G19&amp;H19&amp;I19="","X","O")</f>
        <v>X</v>
      </c>
      <c r="R19" s="1" t="str">
        <f>IF(AND(Q19="O",D19=""),"X","O")</f>
        <v>O</v>
      </c>
      <c r="S19" s="1" t="str">
        <f>IF(AND(Q19="O",E19=""),"X","O")</f>
        <v>O</v>
      </c>
      <c r="T19" s="1" t="str">
        <f>IF(AND(Q19="O",L19=0),"X","O")</f>
        <v>O</v>
      </c>
      <c r="U19" s="1" t="str">
        <f>IF(AND(Q19="O",M19=0),"X","O")</f>
        <v>O</v>
      </c>
      <c r="V19" s="1" t="str">
        <f>IF(AND(Q19="O",H19=0),"X",X19)</f>
        <v>O</v>
      </c>
      <c r="W19" s="1" t="str">
        <f>IF(OR(Q19="X",AND(Q19="O",OR(AND(N19="O",O19="O"),P19="O"))),"O","X")</f>
        <v>O</v>
      </c>
      <c r="X19" s="1" t="str">
        <f>IF(Y19&amp;Z19="","O","X")</f>
        <v>O</v>
      </c>
      <c r="Y19" s="1" t="str">
        <f>IF(E19="C",IF(AND(H19&lt;&gt;0,H19&lt;3),"","X"),"")</f>
        <v/>
      </c>
      <c r="Z19" s="1" t="str">
        <f>IF(E19="B",IF(AND(H19&lt;&gt;0,H19&lt;5),"","X"),"")</f>
        <v/>
      </c>
    </row>
    <row r="20" ht="25.5" customHeight="1" spans="2:26">
      <c r="B20" s="31" t="str">
        <f>IF(Q20="X","",IF(T20&amp;U20&amp;V20&amp;W20="OOOO","OK","NG"))</f>
        <v/>
      </c>
      <c r="C20" s="32">
        <v>8</v>
      </c>
      <c r="D20" s="33"/>
      <c r="E20" s="33"/>
      <c r="F20" s="34"/>
      <c r="G20" s="34"/>
      <c r="H20" s="35"/>
      <c r="I20" s="44"/>
      <c r="L20" s="1">
        <f t="array" ref="L20">MAX(IFERROR(FIND(区切文字,TRIM(F20)),0))</f>
        <v>0</v>
      </c>
      <c r="M20" s="1">
        <f t="array" ref="M20">MAX(IFERROR(FIND(区切文字,TRIM(G20)),0))</f>
        <v>0</v>
      </c>
      <c r="N20" s="1" t="str">
        <f>IF(ISNUMBER(VALUE(I20)),"O","X")</f>
        <v>O</v>
      </c>
      <c r="O20" s="1" t="str">
        <f>IF(LEN(I20)=10,"O","X")</f>
        <v>X</v>
      </c>
      <c r="P20" s="1" t="str">
        <f>IF(I20="申請中","O","")</f>
        <v/>
      </c>
      <c r="Q20" s="1" t="str">
        <f>IF(E20&amp;D20&amp;F20&amp;G20&amp;H20&amp;I20="","X","O")</f>
        <v>X</v>
      </c>
      <c r="R20" s="1" t="str">
        <f>IF(AND(Q20="O",D20=""),"X","O")</f>
        <v>O</v>
      </c>
      <c r="S20" s="1" t="str">
        <f>IF(AND(Q20="O",E20=""),"X","O")</f>
        <v>O</v>
      </c>
      <c r="T20" s="1" t="str">
        <f>IF(AND(Q20="O",L20=0),"X","O")</f>
        <v>O</v>
      </c>
      <c r="U20" s="1" t="str">
        <f>IF(AND(Q20="O",M20=0),"X","O")</f>
        <v>O</v>
      </c>
      <c r="V20" s="1" t="str">
        <f>IF(AND(Q20="O",H20=0),"X",X20)</f>
        <v>O</v>
      </c>
      <c r="W20" s="1" t="str">
        <f>IF(OR(Q20="X",AND(Q20="O",OR(AND(N20="O",O20="O"),P20="O"))),"O","X")</f>
        <v>O</v>
      </c>
      <c r="X20" s="1" t="str">
        <f>IF(Y20&amp;Z20="","O","X")</f>
        <v>O</v>
      </c>
      <c r="Y20" s="1" t="str">
        <f>IF(E20="C",IF(AND(H20&lt;&gt;0,H20&lt;3),"","X"),"")</f>
        <v/>
      </c>
      <c r="Z20" s="1" t="str">
        <f>IF(E20="B",IF(AND(H20&lt;&gt;0,H20&lt;5),"","X"),"")</f>
        <v/>
      </c>
    </row>
    <row r="21" s="1" customFormat="1" ht="25.5" customHeight="1" spans="1:36">
      <c r="A21" s="2"/>
      <c r="B21" s="31" t="str">
        <f>IF(Q21="X","",IF(T21&amp;U21&amp;V21&amp;W21="OOOO","OK","NG"))</f>
        <v/>
      </c>
      <c r="C21" s="32">
        <v>9</v>
      </c>
      <c r="D21" s="33"/>
      <c r="E21" s="33"/>
      <c r="F21" s="34"/>
      <c r="G21" s="34"/>
      <c r="H21" s="35"/>
      <c r="I21" s="44"/>
      <c r="J21" s="4"/>
      <c r="K21" s="2"/>
      <c r="L21" s="1">
        <f t="array" ref="L21">MAX(IFERROR(FIND(区切文字,TRIM(F21)),0))</f>
        <v>0</v>
      </c>
      <c r="M21" s="1">
        <f t="array" ref="M21">MAX(IFERROR(FIND(区切文字,TRIM(G21)),0))</f>
        <v>0</v>
      </c>
      <c r="N21" s="1" t="str">
        <f t="shared" ref="N21:N32" si="14">IF(ISNUMBER(VALUE(I21)),"O","X")</f>
        <v>O</v>
      </c>
      <c r="O21" s="1" t="str">
        <f t="shared" ref="O21:O32" si="15">IF(LEN(I21)=10,"O","X")</f>
        <v>X</v>
      </c>
      <c r="P21" s="1" t="str">
        <f t="shared" ref="P21:P32" si="16">IF(I21="申請中","O","")</f>
        <v/>
      </c>
      <c r="Q21" s="1" t="str">
        <f t="shared" ref="Q21:Q32" si="17">IF(E21&amp;D21&amp;F21&amp;G21&amp;H21&amp;I21="","X","O")</f>
        <v>X</v>
      </c>
      <c r="R21" s="1" t="str">
        <f>IF(AND(Q21="O",D21=""),"X","O")</f>
        <v>O</v>
      </c>
      <c r="S21" s="1" t="str">
        <f t="shared" ref="S21:S32" si="18">IF(AND(Q21="O",E21=""),"X","O")</f>
        <v>O</v>
      </c>
      <c r="T21" s="1" t="str">
        <f>IF(AND(Q21="O",L21=0),"X","O")</f>
        <v>O</v>
      </c>
      <c r="U21" s="1" t="str">
        <f>IF(AND(Q21="O",M21=0),"X","O")</f>
        <v>O</v>
      </c>
      <c r="V21" s="1" t="str">
        <f>IF(AND(Q21="O",H21=0),"X",X21)</f>
        <v>O</v>
      </c>
      <c r="W21" s="1" t="str">
        <f>IF(OR(Q21="X",AND(Q21="O",OR(AND(N21="O",O21="O"),P21="O"))),"O","X")</f>
        <v>O</v>
      </c>
      <c r="X21" s="1" t="str">
        <f t="shared" ref="X21:X32" si="19">IF(Y21&amp;Z21="","O","X")</f>
        <v>O</v>
      </c>
      <c r="Y21" s="1" t="str">
        <f>IF(E21="C",IF(AND(H21&lt;&gt;0,H21&lt;3),"","X"),"")</f>
        <v/>
      </c>
      <c r="Z21" s="1" t="str">
        <f>IF(E21="B",IF(AND(H21&lt;&gt;0,H21&lt;5),"","X"),"")</f>
        <v/>
      </c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="1" customFormat="1" ht="25.5" customHeight="1" spans="1:36">
      <c r="A22" s="2"/>
      <c r="B22" s="31" t="str">
        <f>IF(Q22="X","",IF(T22&amp;U22&amp;V22&amp;W22="OOOO","OK","NG"))</f>
        <v/>
      </c>
      <c r="C22" s="32">
        <v>10</v>
      </c>
      <c r="D22" s="33"/>
      <c r="E22" s="33"/>
      <c r="F22" s="34"/>
      <c r="G22" s="34"/>
      <c r="H22" s="35"/>
      <c r="I22" s="44"/>
      <c r="J22" s="4"/>
      <c r="K22" s="2"/>
      <c r="L22" s="1">
        <f t="array" ref="L22">MAX(IFERROR(FIND(区切文字,TRIM(F22)),0))</f>
        <v>0</v>
      </c>
      <c r="M22" s="1">
        <f t="array" ref="M22">MAX(IFERROR(FIND(区切文字,TRIM(G22)),0))</f>
        <v>0</v>
      </c>
      <c r="N22" s="1" t="str">
        <f>IF(ISNUMBER(VALUE(I22)),"O","X")</f>
        <v>O</v>
      </c>
      <c r="O22" s="1" t="str">
        <f>IF(LEN(I22)=10,"O","X")</f>
        <v>X</v>
      </c>
      <c r="P22" s="1" t="str">
        <f>IF(I22="申請中","O","")</f>
        <v/>
      </c>
      <c r="Q22" s="1" t="str">
        <f>IF(E22&amp;D22&amp;F22&amp;G22&amp;H22&amp;I22="","X","O")</f>
        <v>X</v>
      </c>
      <c r="R22" s="1" t="str">
        <f>IF(AND(Q22="O",D22=""),"X","O")</f>
        <v>O</v>
      </c>
      <c r="S22" s="1" t="str">
        <f>IF(AND(Q22="O",E22=""),"X","O")</f>
        <v>O</v>
      </c>
      <c r="T22" s="1" t="str">
        <f>IF(AND(Q22="O",L22=0),"X","O")</f>
        <v>O</v>
      </c>
      <c r="U22" s="1" t="str">
        <f>IF(AND(Q22="O",M22=0),"X","O")</f>
        <v>O</v>
      </c>
      <c r="V22" s="1" t="str">
        <f>IF(AND(Q22="O",H22=0),"X",X22)</f>
        <v>O</v>
      </c>
      <c r="W22" s="1" t="str">
        <f>IF(OR(Q22="X",AND(Q22="O",OR(AND(N22="O",O22="O"),P22="O"))),"O","X")</f>
        <v>O</v>
      </c>
      <c r="X22" s="1" t="str">
        <f>IF(Y22&amp;Z22="","O","X")</f>
        <v>O</v>
      </c>
      <c r="Y22" s="1" t="str">
        <f>IF(E22="C",IF(AND(H22&lt;&gt;0,H22&lt;3),"","X"),"")</f>
        <v/>
      </c>
      <c r="Z22" s="1" t="str">
        <f>IF(E22="B",IF(AND(H22&lt;&gt;0,H22&lt;5),"","X"),"")</f>
        <v/>
      </c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="1" customFormat="1" ht="25.5" customHeight="1" spans="1:36">
      <c r="A23" s="2"/>
      <c r="B23" s="31" t="str">
        <f>IF(Q23="X","",IF(T23&amp;U23&amp;V23&amp;W23="OOOO","OK","NG"))</f>
        <v/>
      </c>
      <c r="C23" s="32">
        <v>11</v>
      </c>
      <c r="D23" s="33"/>
      <c r="E23" s="33"/>
      <c r="F23" s="34"/>
      <c r="G23" s="34"/>
      <c r="H23" s="35"/>
      <c r="I23" s="44"/>
      <c r="J23" s="4"/>
      <c r="K23" s="2"/>
      <c r="L23" s="1">
        <f t="array" ref="L23">MAX(IFERROR(FIND(区切文字,TRIM(F23)),0))</f>
        <v>0</v>
      </c>
      <c r="M23" s="1">
        <f t="array" ref="M23">MAX(IFERROR(FIND(区切文字,TRIM(G23)),0))</f>
        <v>0</v>
      </c>
      <c r="N23" s="1" t="str">
        <f>IF(ISNUMBER(VALUE(I23)),"O","X")</f>
        <v>O</v>
      </c>
      <c r="O23" s="1" t="str">
        <f>IF(LEN(I23)=10,"O","X")</f>
        <v>X</v>
      </c>
      <c r="P23" s="1" t="str">
        <f>IF(I23="申請中","O","")</f>
        <v/>
      </c>
      <c r="Q23" s="1" t="str">
        <f>IF(E23&amp;D23&amp;F23&amp;G23&amp;H23&amp;I23="","X","O")</f>
        <v>X</v>
      </c>
      <c r="R23" s="1" t="str">
        <f>IF(AND(Q23="O",D23=""),"X","O")</f>
        <v>O</v>
      </c>
      <c r="S23" s="1" t="str">
        <f>IF(AND(Q23="O",E23=""),"X","O")</f>
        <v>O</v>
      </c>
      <c r="T23" s="1" t="str">
        <f>IF(AND(Q23="O",L23=0),"X","O")</f>
        <v>O</v>
      </c>
      <c r="U23" s="1" t="str">
        <f>IF(AND(Q23="O",M23=0),"X","O")</f>
        <v>O</v>
      </c>
      <c r="V23" s="1" t="str">
        <f>IF(AND(Q23="O",H23=0),"X",X23)</f>
        <v>O</v>
      </c>
      <c r="W23" s="1" t="str">
        <f>IF(OR(Q23="X",AND(Q23="O",OR(AND(N23="O",O23="O"),P23="O"))),"O","X")</f>
        <v>O</v>
      </c>
      <c r="X23" s="1" t="str">
        <f>IF(Y23&amp;Z23="","O","X")</f>
        <v>O</v>
      </c>
      <c r="Y23" s="1" t="str">
        <f>IF(E23="C",IF(AND(H23&lt;&gt;0,H23&lt;3),"","X"),"")</f>
        <v/>
      </c>
      <c r="Z23" s="1" t="str">
        <f>IF(E23="B",IF(AND(H23&lt;&gt;0,H23&lt;5),"","X"),"")</f>
        <v/>
      </c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="1" customFormat="1" ht="25.5" customHeight="1" spans="1:36">
      <c r="A24" s="2"/>
      <c r="B24" s="31" t="str">
        <f>IF(Q24="X","",IF(T24&amp;U24&amp;V24&amp;W24="OOOO","OK","NG"))</f>
        <v/>
      </c>
      <c r="C24" s="32">
        <v>12</v>
      </c>
      <c r="D24" s="33"/>
      <c r="E24" s="33"/>
      <c r="F24" s="34"/>
      <c r="G24" s="34"/>
      <c r="H24" s="35"/>
      <c r="I24" s="44"/>
      <c r="J24" s="4"/>
      <c r="K24" s="2"/>
      <c r="L24" s="1">
        <f t="array" ref="L24">MAX(IFERROR(FIND(区切文字,TRIM(F24)),0))</f>
        <v>0</v>
      </c>
      <c r="M24" s="1">
        <f t="array" ref="M24">MAX(IFERROR(FIND(区切文字,TRIM(G24)),0))</f>
        <v>0</v>
      </c>
      <c r="N24" s="1" t="str">
        <f>IF(ISNUMBER(VALUE(I24)),"O","X")</f>
        <v>O</v>
      </c>
      <c r="O24" s="1" t="str">
        <f>IF(LEN(I24)=10,"O","X")</f>
        <v>X</v>
      </c>
      <c r="P24" s="1" t="str">
        <f>IF(I24="申請中","O","")</f>
        <v/>
      </c>
      <c r="Q24" s="1" t="str">
        <f>IF(E24&amp;D24&amp;F24&amp;G24&amp;H24&amp;I24="","X","O")</f>
        <v>X</v>
      </c>
      <c r="R24" s="1" t="str">
        <f>IF(AND(Q24="O",D24=""),"X","O")</f>
        <v>O</v>
      </c>
      <c r="S24" s="1" t="str">
        <f>IF(AND(Q24="O",E24=""),"X","O")</f>
        <v>O</v>
      </c>
      <c r="T24" s="1" t="str">
        <f>IF(AND(Q24="O",L24=0),"X","O")</f>
        <v>O</v>
      </c>
      <c r="U24" s="1" t="str">
        <f>IF(AND(Q24="O",M24=0),"X","O")</f>
        <v>O</v>
      </c>
      <c r="V24" s="1" t="str">
        <f>IF(AND(Q24="O",H24=0),"X",X24)</f>
        <v>O</v>
      </c>
      <c r="W24" s="1" t="str">
        <f>IF(OR(Q24="X",AND(Q24="O",OR(AND(N24="O",O24="O"),P24="O"))),"O","X")</f>
        <v>O</v>
      </c>
      <c r="X24" s="1" t="str">
        <f>IF(Y24&amp;Z24="","O","X")</f>
        <v>O</v>
      </c>
      <c r="Y24" s="1" t="str">
        <f>IF(E24="C",IF(AND(H24&lt;&gt;0,H24&lt;3),"","X"),"")</f>
        <v/>
      </c>
      <c r="Z24" s="1" t="str">
        <f>IF(E24="B",IF(AND(H24&lt;&gt;0,H24&lt;5),"","X"),"")</f>
        <v/>
      </c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="1" customFormat="1" ht="25.5" customHeight="1" spans="1:36">
      <c r="A25" s="2"/>
      <c r="B25" s="31" t="str">
        <f>IF(Q25="X","",IF(T25&amp;U25&amp;V25&amp;W25="OOOO","OK","NG"))</f>
        <v/>
      </c>
      <c r="C25" s="32">
        <v>13</v>
      </c>
      <c r="D25" s="33"/>
      <c r="E25" s="33"/>
      <c r="F25" s="34"/>
      <c r="G25" s="34"/>
      <c r="H25" s="35"/>
      <c r="I25" s="44"/>
      <c r="J25" s="4"/>
      <c r="K25" s="2"/>
      <c r="L25" s="1">
        <f t="array" ref="L25">MAX(IFERROR(FIND(区切文字,TRIM(F25)),0))</f>
        <v>0</v>
      </c>
      <c r="M25" s="1">
        <f t="array" ref="M25">MAX(IFERROR(FIND(区切文字,TRIM(G25)),0))</f>
        <v>0</v>
      </c>
      <c r="N25" s="1" t="str">
        <f>IF(ISNUMBER(VALUE(I25)),"O","X")</f>
        <v>O</v>
      </c>
      <c r="O25" s="1" t="str">
        <f>IF(LEN(I25)=10,"O","X")</f>
        <v>X</v>
      </c>
      <c r="P25" s="1" t="str">
        <f>IF(I25="申請中","O","")</f>
        <v/>
      </c>
      <c r="Q25" s="1" t="str">
        <f>IF(E25&amp;D25&amp;F25&amp;G25&amp;H25&amp;I25="","X","O")</f>
        <v>X</v>
      </c>
      <c r="R25" s="1" t="str">
        <f>IF(AND(Q25="O",D25=""),"X","O")</f>
        <v>O</v>
      </c>
      <c r="S25" s="1" t="str">
        <f>IF(AND(Q25="O",E25=""),"X","O")</f>
        <v>O</v>
      </c>
      <c r="T25" s="1" t="str">
        <f>IF(AND(Q25="O",L25=0),"X","O")</f>
        <v>O</v>
      </c>
      <c r="U25" s="1" t="str">
        <f>IF(AND(Q25="O",M25=0),"X","O")</f>
        <v>O</v>
      </c>
      <c r="V25" s="1" t="str">
        <f>IF(AND(Q25="O",H25=0),"X",X25)</f>
        <v>O</v>
      </c>
      <c r="W25" s="1" t="str">
        <f>IF(OR(Q25="X",AND(Q25="O",OR(AND(N25="O",O25="O"),P25="O"))),"O","X")</f>
        <v>O</v>
      </c>
      <c r="X25" s="1" t="str">
        <f>IF(Y25&amp;Z25="","O","X")</f>
        <v>O</v>
      </c>
      <c r="Y25" s="1" t="str">
        <f>IF(E25="C",IF(AND(H25&lt;&gt;0,H25&lt;3),"","X"),"")</f>
        <v/>
      </c>
      <c r="Z25" s="1" t="str">
        <f>IF(E25="B",IF(AND(H25&lt;&gt;0,H25&lt;5),"","X"),"")</f>
        <v/>
      </c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="1" customFormat="1" ht="25.5" customHeight="1" spans="1:36">
      <c r="A26" s="2"/>
      <c r="B26" s="31" t="str">
        <f>IF(Q26="X","",IF(T26&amp;U26&amp;V26&amp;W26="OOOO","OK","NG"))</f>
        <v/>
      </c>
      <c r="C26" s="32">
        <v>14</v>
      </c>
      <c r="D26" s="33"/>
      <c r="E26" s="33"/>
      <c r="F26" s="34"/>
      <c r="G26" s="34"/>
      <c r="H26" s="35"/>
      <c r="I26" s="44"/>
      <c r="J26" s="4"/>
      <c r="K26" s="2"/>
      <c r="L26" s="1">
        <f t="array" ref="L26">MAX(IFERROR(FIND(区切文字,TRIM(F26)),0))</f>
        <v>0</v>
      </c>
      <c r="M26" s="1">
        <f t="array" ref="M26">MAX(IFERROR(FIND(区切文字,TRIM(G26)),0))</f>
        <v>0</v>
      </c>
      <c r="N26" s="1" t="str">
        <f>IF(ISNUMBER(VALUE(I26)),"O","X")</f>
        <v>O</v>
      </c>
      <c r="O26" s="1" t="str">
        <f>IF(LEN(I26)=10,"O","X")</f>
        <v>X</v>
      </c>
      <c r="P26" s="1" t="str">
        <f>IF(I26="申請中","O","")</f>
        <v/>
      </c>
      <c r="Q26" s="1" t="str">
        <f>IF(E26&amp;D26&amp;F26&amp;G26&amp;H26&amp;I26="","X","O")</f>
        <v>X</v>
      </c>
      <c r="R26" s="1" t="str">
        <f>IF(AND(Q26="O",D26=""),"X","O")</f>
        <v>O</v>
      </c>
      <c r="S26" s="1" t="str">
        <f>IF(AND(Q26="O",E26=""),"X","O")</f>
        <v>O</v>
      </c>
      <c r="T26" s="1" t="str">
        <f>IF(AND(Q26="O",L26=0),"X","O")</f>
        <v>O</v>
      </c>
      <c r="U26" s="1" t="str">
        <f>IF(AND(Q26="O",M26=0),"X","O")</f>
        <v>O</v>
      </c>
      <c r="V26" s="1" t="str">
        <f>IF(AND(Q26="O",H26=0),"X",X26)</f>
        <v>O</v>
      </c>
      <c r="W26" s="1" t="str">
        <f>IF(OR(Q26="X",AND(Q26="O",OR(AND(N26="O",O26="O"),P26="O"))),"O","X")</f>
        <v>O</v>
      </c>
      <c r="X26" s="1" t="str">
        <f>IF(Y26&amp;Z26="","O","X")</f>
        <v>O</v>
      </c>
      <c r="Y26" s="1" t="str">
        <f>IF(E26="C",IF(AND(H26&lt;&gt;0,H26&lt;3),"","X"),"")</f>
        <v/>
      </c>
      <c r="Z26" s="1" t="str">
        <f>IF(E26="B",IF(AND(H26&lt;&gt;0,H26&lt;5),"","X"),"")</f>
        <v/>
      </c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="1" customFormat="1" ht="25.5" customHeight="1" spans="1:36">
      <c r="A27" s="2"/>
      <c r="B27" s="31" t="str">
        <f>IF(Q27="X","",IF(T27&amp;U27&amp;V27&amp;W27="OOOO","OK","NG"))</f>
        <v/>
      </c>
      <c r="C27" s="32">
        <v>15</v>
      </c>
      <c r="D27" s="33"/>
      <c r="E27" s="33"/>
      <c r="F27" s="34"/>
      <c r="G27" s="34"/>
      <c r="H27" s="35"/>
      <c r="I27" s="44"/>
      <c r="J27" s="4"/>
      <c r="K27" s="2"/>
      <c r="L27" s="1">
        <f t="array" ref="L27">MAX(IFERROR(FIND(区切文字,TRIM(F27)),0))</f>
        <v>0</v>
      </c>
      <c r="M27" s="1">
        <f t="array" ref="M27">MAX(IFERROR(FIND(区切文字,TRIM(G27)),0))</f>
        <v>0</v>
      </c>
      <c r="N27" s="1" t="str">
        <f>IF(ISNUMBER(VALUE(I27)),"O","X")</f>
        <v>O</v>
      </c>
      <c r="O27" s="1" t="str">
        <f>IF(LEN(I27)=10,"O","X")</f>
        <v>X</v>
      </c>
      <c r="P27" s="1" t="str">
        <f>IF(I27="申請中","O","")</f>
        <v/>
      </c>
      <c r="Q27" s="1" t="str">
        <f>IF(E27&amp;D27&amp;F27&amp;G27&amp;H27&amp;I27="","X","O")</f>
        <v>X</v>
      </c>
      <c r="R27" s="1" t="str">
        <f>IF(AND(Q27="O",D27=""),"X","O")</f>
        <v>O</v>
      </c>
      <c r="S27" s="1" t="str">
        <f>IF(AND(Q27="O",E27=""),"X","O")</f>
        <v>O</v>
      </c>
      <c r="T27" s="1" t="str">
        <f>IF(AND(Q27="O",L27=0),"X","O")</f>
        <v>O</v>
      </c>
      <c r="U27" s="1" t="str">
        <f>IF(AND(Q27="O",M27=0),"X","O")</f>
        <v>O</v>
      </c>
      <c r="V27" s="1" t="str">
        <f>IF(AND(Q27="O",H27=0),"X",X27)</f>
        <v>O</v>
      </c>
      <c r="W27" s="1" t="str">
        <f>IF(OR(Q27="X",AND(Q27="O",OR(AND(N27="O",O27="O"),P27="O"))),"O","X")</f>
        <v>O</v>
      </c>
      <c r="X27" s="1" t="str">
        <f>IF(Y27&amp;Z27="","O","X")</f>
        <v>O</v>
      </c>
      <c r="Y27" s="1" t="str">
        <f>IF(E27="C",IF(AND(H27&lt;&gt;0,H27&lt;3),"","X"),"")</f>
        <v/>
      </c>
      <c r="Z27" s="1" t="str">
        <f>IF(E27="B",IF(AND(H27&lt;&gt;0,H27&lt;5),"","X"),"")</f>
        <v/>
      </c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="1" customFormat="1" ht="25.5" customHeight="1" spans="1:36">
      <c r="A28" s="2"/>
      <c r="B28" s="31" t="str">
        <f>IF(Q28="X","",IF(T28&amp;U28&amp;V28&amp;W28="OOOO","OK","NG"))</f>
        <v/>
      </c>
      <c r="C28" s="32">
        <v>16</v>
      </c>
      <c r="D28" s="33"/>
      <c r="E28" s="33"/>
      <c r="F28" s="34"/>
      <c r="G28" s="34"/>
      <c r="H28" s="35"/>
      <c r="I28" s="44"/>
      <c r="J28" s="4"/>
      <c r="K28" s="2"/>
      <c r="L28" s="1">
        <f t="array" ref="L28">MAX(IFERROR(FIND(区切文字,TRIM(F28)),0))</f>
        <v>0</v>
      </c>
      <c r="M28" s="1">
        <f t="array" ref="M28">MAX(IFERROR(FIND(区切文字,TRIM(G28)),0))</f>
        <v>0</v>
      </c>
      <c r="N28" s="1" t="str">
        <f>IF(ISNUMBER(VALUE(I28)),"O","X")</f>
        <v>O</v>
      </c>
      <c r="O28" s="1" t="str">
        <f>IF(LEN(I28)=10,"O","X")</f>
        <v>X</v>
      </c>
      <c r="P28" s="1" t="str">
        <f>IF(I28="申請中","O","")</f>
        <v/>
      </c>
      <c r="Q28" s="1" t="str">
        <f>IF(E28&amp;D28&amp;F28&amp;G28&amp;H28&amp;I28="","X","O")</f>
        <v>X</v>
      </c>
      <c r="R28" s="1" t="str">
        <f>IF(AND(Q28="O",D28=""),"X","O")</f>
        <v>O</v>
      </c>
      <c r="S28" s="1" t="str">
        <f>IF(AND(Q28="O",E28=""),"X","O")</f>
        <v>O</v>
      </c>
      <c r="T28" s="1" t="str">
        <f>IF(AND(Q28="O",L28=0),"X","O")</f>
        <v>O</v>
      </c>
      <c r="U28" s="1" t="str">
        <f>IF(AND(Q28="O",M28=0),"X","O")</f>
        <v>O</v>
      </c>
      <c r="V28" s="1" t="str">
        <f>IF(AND(Q28="O",H28=0),"X",X28)</f>
        <v>O</v>
      </c>
      <c r="W28" s="1" t="str">
        <f>IF(OR(Q28="X",AND(Q28="O",OR(AND(N28="O",O28="O"),P28="O"))),"O","X")</f>
        <v>O</v>
      </c>
      <c r="X28" s="1" t="str">
        <f>IF(Y28&amp;Z28="","O","X")</f>
        <v>O</v>
      </c>
      <c r="Y28" s="1" t="str">
        <f>IF(E28="C",IF(AND(H28&lt;&gt;0,H28&lt;3),"","X"),"")</f>
        <v/>
      </c>
      <c r="Z28" s="1" t="str">
        <f>IF(E28="B",IF(AND(H28&lt;&gt;0,H28&lt;5),"","X"),"")</f>
        <v/>
      </c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="1" customFormat="1" ht="25.5" customHeight="1" spans="1:36">
      <c r="A29" s="2"/>
      <c r="B29" s="31" t="str">
        <f>IF(Q29="X","",IF(T29&amp;U29&amp;V29&amp;W29="OOOO","OK","NG"))</f>
        <v/>
      </c>
      <c r="C29" s="32">
        <v>17</v>
      </c>
      <c r="D29" s="33"/>
      <c r="E29" s="33"/>
      <c r="F29" s="34"/>
      <c r="G29" s="34"/>
      <c r="H29" s="35"/>
      <c r="I29" s="44"/>
      <c r="J29" s="4"/>
      <c r="K29" s="2"/>
      <c r="L29" s="1">
        <f t="array" ref="L29">MAX(IFERROR(FIND(区切文字,TRIM(F29)),0))</f>
        <v>0</v>
      </c>
      <c r="M29" s="1">
        <f t="array" ref="M29">MAX(IFERROR(FIND(区切文字,TRIM(G29)),0))</f>
        <v>0</v>
      </c>
      <c r="N29" s="1" t="str">
        <f>IF(ISNUMBER(VALUE(I29)),"O","X")</f>
        <v>O</v>
      </c>
      <c r="O29" s="1" t="str">
        <f>IF(LEN(I29)=10,"O","X")</f>
        <v>X</v>
      </c>
      <c r="P29" s="1" t="str">
        <f>IF(I29="申請中","O","")</f>
        <v/>
      </c>
      <c r="Q29" s="1" t="str">
        <f>IF(E29&amp;D29&amp;F29&amp;G29&amp;H29&amp;I29="","X","O")</f>
        <v>X</v>
      </c>
      <c r="R29" s="1" t="str">
        <f>IF(AND(Q29="O",D29=""),"X","O")</f>
        <v>O</v>
      </c>
      <c r="S29" s="1" t="str">
        <f>IF(AND(Q29="O",E29=""),"X","O")</f>
        <v>O</v>
      </c>
      <c r="T29" s="1" t="str">
        <f>IF(AND(Q29="O",L29=0),"X","O")</f>
        <v>O</v>
      </c>
      <c r="U29" s="1" t="str">
        <f>IF(AND(Q29="O",M29=0),"X","O")</f>
        <v>O</v>
      </c>
      <c r="V29" s="1" t="str">
        <f>IF(AND(Q29="O",H29=0),"X",X29)</f>
        <v>O</v>
      </c>
      <c r="W29" s="1" t="str">
        <f>IF(OR(Q29="X",AND(Q29="O",OR(AND(N29="O",O29="O"),P29="O"))),"O","X")</f>
        <v>O</v>
      </c>
      <c r="X29" s="1" t="str">
        <f>IF(Y29&amp;Z29="","O","X")</f>
        <v>O</v>
      </c>
      <c r="Y29" s="1" t="str">
        <f>IF(E29="C",IF(AND(H29&lt;&gt;0,H29&lt;3),"","X"),"")</f>
        <v/>
      </c>
      <c r="Z29" s="1" t="str">
        <f>IF(E29="B",IF(AND(H29&lt;&gt;0,H29&lt;5),"","X"),"")</f>
        <v/>
      </c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="1" customFormat="1" ht="25.5" customHeight="1" spans="1:36">
      <c r="A30" s="2"/>
      <c r="B30" s="31" t="str">
        <f>IF(Q30="X","",IF(T30&amp;U30&amp;V30&amp;W30="OOOO","OK","NG"))</f>
        <v/>
      </c>
      <c r="C30" s="32">
        <v>18</v>
      </c>
      <c r="D30" s="33"/>
      <c r="E30" s="33"/>
      <c r="F30" s="34"/>
      <c r="G30" s="34"/>
      <c r="H30" s="35"/>
      <c r="I30" s="44"/>
      <c r="J30" s="4"/>
      <c r="K30" s="2"/>
      <c r="L30" s="1">
        <f t="array" ref="L30">MAX(IFERROR(FIND(区切文字,TRIM(F30)),0))</f>
        <v>0</v>
      </c>
      <c r="M30" s="1">
        <f t="array" ref="M30">MAX(IFERROR(FIND(区切文字,TRIM(G30)),0))</f>
        <v>0</v>
      </c>
      <c r="N30" s="1" t="str">
        <f>IF(ISNUMBER(VALUE(I30)),"O","X")</f>
        <v>O</v>
      </c>
      <c r="O30" s="1" t="str">
        <f>IF(LEN(I30)=10,"O","X")</f>
        <v>X</v>
      </c>
      <c r="P30" s="1" t="str">
        <f>IF(I30="申請中","O","")</f>
        <v/>
      </c>
      <c r="Q30" s="1" t="str">
        <f>IF(E30&amp;D30&amp;F30&amp;G30&amp;H30&amp;I30="","X","O")</f>
        <v>X</v>
      </c>
      <c r="R30" s="1" t="str">
        <f>IF(AND(Q30="O",D30=""),"X","O")</f>
        <v>O</v>
      </c>
      <c r="S30" s="1" t="str">
        <f>IF(AND(Q30="O",E30=""),"X","O")</f>
        <v>O</v>
      </c>
      <c r="T30" s="1" t="str">
        <f>IF(AND(Q30="O",L30=0),"X","O")</f>
        <v>O</v>
      </c>
      <c r="U30" s="1" t="str">
        <f>IF(AND(Q30="O",M30=0),"X","O")</f>
        <v>O</v>
      </c>
      <c r="V30" s="1" t="str">
        <f>IF(AND(Q30="O",H30=0),"X",X30)</f>
        <v>O</v>
      </c>
      <c r="W30" s="1" t="str">
        <f>IF(OR(Q30="X",AND(Q30="O",OR(AND(N30="O",O30="O"),P30="O"))),"O","X")</f>
        <v>O</v>
      </c>
      <c r="X30" s="1" t="str">
        <f>IF(Y30&amp;Z30="","O","X")</f>
        <v>O</v>
      </c>
      <c r="Y30" s="1" t="str">
        <f>IF(E30="C",IF(AND(H30&lt;&gt;0,H30&lt;3),"","X"),"")</f>
        <v/>
      </c>
      <c r="Z30" s="1" t="str">
        <f>IF(E30="B",IF(AND(H30&lt;&gt;0,H30&lt;5),"","X"),"")</f>
        <v/>
      </c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="1" customFormat="1" ht="25.5" customHeight="1" spans="1:36">
      <c r="A31" s="2"/>
      <c r="B31" s="31" t="str">
        <f>IF(Q31="X","",IF(T31&amp;U31&amp;V31&amp;W31="OOOO","OK","NG"))</f>
        <v/>
      </c>
      <c r="C31" s="32">
        <v>19</v>
      </c>
      <c r="D31" s="33"/>
      <c r="E31" s="33"/>
      <c r="F31" s="34"/>
      <c r="G31" s="34"/>
      <c r="H31" s="35"/>
      <c r="I31" s="44"/>
      <c r="J31" s="4"/>
      <c r="K31" s="2"/>
      <c r="L31" s="1">
        <f t="array" ref="L31">MAX(IFERROR(FIND(区切文字,TRIM(F31)),0))</f>
        <v>0</v>
      </c>
      <c r="M31" s="1">
        <f t="array" ref="M31">MAX(IFERROR(FIND(区切文字,TRIM(G31)),0))</f>
        <v>0</v>
      </c>
      <c r="N31" s="1" t="str">
        <f>IF(ISNUMBER(VALUE(I31)),"O","X")</f>
        <v>O</v>
      </c>
      <c r="O31" s="1" t="str">
        <f>IF(LEN(I31)=10,"O","X")</f>
        <v>X</v>
      </c>
      <c r="P31" s="1" t="str">
        <f>IF(I31="申請中","O","")</f>
        <v/>
      </c>
      <c r="Q31" s="1" t="str">
        <f>IF(E31&amp;D31&amp;F31&amp;G31&amp;H31&amp;I31="","X","O")</f>
        <v>X</v>
      </c>
      <c r="R31" s="1" t="str">
        <f>IF(AND(Q31="O",D31=""),"X","O")</f>
        <v>O</v>
      </c>
      <c r="S31" s="1" t="str">
        <f>IF(AND(Q31="O",E31=""),"X","O")</f>
        <v>O</v>
      </c>
      <c r="T31" s="1" t="str">
        <f>IF(AND(Q31="O",L31=0),"X","O")</f>
        <v>O</v>
      </c>
      <c r="U31" s="1" t="str">
        <f>IF(AND(Q31="O",M31=0),"X","O")</f>
        <v>O</v>
      </c>
      <c r="V31" s="1" t="str">
        <f>IF(AND(Q31="O",H31=0),"X",X31)</f>
        <v>O</v>
      </c>
      <c r="W31" s="1" t="str">
        <f>IF(OR(Q31="X",AND(Q31="O",OR(AND(N31="O",O31="O"),P31="O"))),"O","X")</f>
        <v>O</v>
      </c>
      <c r="X31" s="1" t="str">
        <f>IF(Y31&amp;Z31="","O","X")</f>
        <v>O</v>
      </c>
      <c r="Y31" s="1" t="str">
        <f>IF(E31="C",IF(AND(H31&lt;&gt;0,H31&lt;3),"","X"),"")</f>
        <v/>
      </c>
      <c r="Z31" s="1" t="str">
        <f>IF(E31="B",IF(AND(H31&lt;&gt;0,H31&lt;5),"","X"),"")</f>
        <v/>
      </c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="1" customFormat="1" ht="25.5" customHeight="1" spans="1:36">
      <c r="A32" s="2"/>
      <c r="B32" s="36" t="str">
        <f>IF(Q32="X","",IF(T32&amp;U32&amp;V32&amp;W32="OOOO","OK","NG"))</f>
        <v/>
      </c>
      <c r="C32" s="37">
        <v>20</v>
      </c>
      <c r="D32" s="38"/>
      <c r="E32" s="38"/>
      <c r="F32" s="39"/>
      <c r="G32" s="39"/>
      <c r="H32" s="40"/>
      <c r="I32" s="45"/>
      <c r="J32" s="4"/>
      <c r="K32" s="2"/>
      <c r="L32" s="1">
        <f t="array" ref="L32">MAX(IFERROR(FIND(区切文字,TRIM(F32)),0))</f>
        <v>0</v>
      </c>
      <c r="M32" s="1">
        <f t="array" ref="M32">MAX(IFERROR(FIND(区切文字,TRIM(G32)),0))</f>
        <v>0</v>
      </c>
      <c r="N32" s="1" t="str">
        <f>IF(ISNUMBER(VALUE(I32)),"O","X")</f>
        <v>O</v>
      </c>
      <c r="O32" s="1" t="str">
        <f>IF(LEN(I32)=10,"O","X")</f>
        <v>X</v>
      </c>
      <c r="P32" s="1" t="str">
        <f>IF(I32="申請中","O","")</f>
        <v/>
      </c>
      <c r="Q32" s="1" t="str">
        <f>IF(E32&amp;D32&amp;F32&amp;G32&amp;H32&amp;I32="","X","O")</f>
        <v>X</v>
      </c>
      <c r="R32" s="1" t="str">
        <f>IF(AND(Q32="O",D32=""),"X","O")</f>
        <v>O</v>
      </c>
      <c r="S32" s="1" t="str">
        <f>IF(AND(Q32="O",E32=""),"X","O")</f>
        <v>O</v>
      </c>
      <c r="T32" s="1" t="str">
        <f>IF(AND(Q32="O",L32=0),"X","O")</f>
        <v>O</v>
      </c>
      <c r="U32" s="1" t="str">
        <f>IF(AND(Q32="O",M32=0),"X","O")</f>
        <v>O</v>
      </c>
      <c r="V32" s="1" t="str">
        <f>IF(AND(Q32="O",H32=0),"X",X32)</f>
        <v>O</v>
      </c>
      <c r="W32" s="1" t="str">
        <f>IF(OR(Q32="X",AND(Q32="O",OR(AND(N32="O",O32="O"),P32="O"))),"O","X")</f>
        <v>O</v>
      </c>
      <c r="X32" s="1" t="str">
        <f>IF(Y32&amp;Z32="","O","X")</f>
        <v>O</v>
      </c>
      <c r="Y32" s="1" t="str">
        <f>IF(E32="C",IF(AND(H32&lt;&gt;0,H32&lt;3),"","X"),"")</f>
        <v/>
      </c>
      <c r="Z32" s="1" t="str">
        <f>IF(E32="B",IF(AND(H32&lt;&gt;0,H32&lt;5),"","X"),"")</f>
        <v/>
      </c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="1" customFormat="1" ht="6.75" customHeight="1" spans="1:36">
      <c r="A33" s="2"/>
      <c r="B33" s="2"/>
      <c r="C33" s="2"/>
      <c r="D33" s="2"/>
      <c r="E33" s="2"/>
      <c r="F33" s="2"/>
      <c r="G33" s="2"/>
      <c r="H33" s="2"/>
      <c r="I33" s="3"/>
      <c r="J33" s="4"/>
      <c r="K33" s="2"/>
      <c r="AA33" s="4"/>
      <c r="AB33" s="4"/>
      <c r="AC33" s="4"/>
      <c r="AD33" s="4"/>
      <c r="AE33" s="4"/>
      <c r="AF33" s="4"/>
      <c r="AG33" s="4"/>
      <c r="AH33" s="4"/>
      <c r="AI33" s="4"/>
      <c r="AJ33" s="4"/>
    </row>
  </sheetData>
  <sheetProtection password="83F1" sheet="1" objects="1"/>
  <mergeCells count="10">
    <mergeCell ref="B2:D2"/>
    <mergeCell ref="E2:I2"/>
    <mergeCell ref="B3:D3"/>
    <mergeCell ref="E3:I3"/>
    <mergeCell ref="B4:D4"/>
    <mergeCell ref="E4:I4"/>
    <mergeCell ref="B5:D5"/>
    <mergeCell ref="E5:I5"/>
    <mergeCell ref="B7:F7"/>
    <mergeCell ref="C10:E10"/>
  </mergeCells>
  <conditionalFormatting sqref="E3:I5 F10">
    <cfRule type="expression" dxfId="0" priority="1" stopIfTrue="1">
      <formula>E3=""</formula>
    </cfRule>
  </conditionalFormatting>
  <conditionalFormatting sqref="B10 B13:B32">
    <cfRule type="expression" dxfId="1" priority="2" stopIfTrue="1">
      <formula>$B10="NG"</formula>
    </cfRule>
  </conditionalFormatting>
  <conditionalFormatting sqref="B7">
    <cfRule type="expression" dxfId="2" priority="3" stopIfTrue="1">
      <formula>$B$7&lt;&gt;""</formula>
    </cfRule>
  </conditionalFormatting>
  <conditionalFormatting sqref="D13:I32">
    <cfRule type="expression" dxfId="3" priority="4" stopIfTrue="1">
      <formula>R13="X"</formula>
    </cfRule>
  </conditionalFormatting>
  <dataValidations count="4">
    <dataValidation type="list" allowBlank="1" showInputMessage="1" showErrorMessage="1" sqref="H13:H32">
      <formula1>学年</formula1>
    </dataValidation>
    <dataValidation type="list" allowBlank="1" showInputMessage="1" showErrorMessage="1" sqref="F8">
      <formula1>チーム種別</formula1>
    </dataValidation>
    <dataValidation type="list" allowBlank="1" showInputMessage="1" showErrorMessage="1" sqref="D13:D32">
      <formula1>"男子,女子"</formula1>
    </dataValidation>
    <dataValidation type="list" showInputMessage="1" showErrorMessage="1" sqref="E13:E32">
      <formula1>ABC</formula1>
    </dataValidation>
  </dataValidations>
  <pageMargins left="0.699305555555556" right="0.699305555555556" top="0.75" bottom="0.75" header="0.3" footer="0.3"/>
  <pageSetup paperSize="9" scale="38" fitToHeight="0" orientation="portrait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データ</vt:lpstr>
      <vt:lpstr>ABC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ono tetsu</cp:lastModifiedBy>
  <dcterms:created xsi:type="dcterms:W3CDTF">2005-02-10T02:08:00Z</dcterms:created>
  <cp:lastPrinted>2018-03-20T00:31:00Z</cp:lastPrinted>
  <dcterms:modified xsi:type="dcterms:W3CDTF">2023-03-26T23:03:37Z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