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10" windowHeight="13590" firstSheet="1" activeTab="1"/>
  </bookViews>
  <sheets>
    <sheet name="データ" sheetId="1" state="hidden" r:id="rId1"/>
    <sheet name="申込書共通情報" sheetId="2" r:id="rId2"/>
    <sheet name="記入例" sheetId="3" r:id="rId3"/>
    <sheet name="男子" sheetId="4" r:id="rId4"/>
    <sheet name="女子" sheetId="5" r:id="rId5"/>
  </sheets>
  <definedNames>
    <definedName name="オープン参加">データ!$B$13:$B$13</definedName>
    <definedName name="チーム種別">データ!$B$15:$B$22</definedName>
    <definedName name="学年">データ!$B$5:$B$10</definedName>
    <definedName name="学年チェック">データ!$B$2:$B$3</definedName>
    <definedName name="区切文字">データ!$B$24:$B$25</definedName>
    <definedName name="種目">データ!$B$2:$B$3</definedName>
  </definedNames>
  <calcPr calcId="144525" concurrentCalc="0"/>
  <extLst/>
</workbook>
</file>

<file path=xl/sharedStrings.xml><?xml version="1.0" encoding="utf-8"?>
<sst xmlns="http://schemas.openxmlformats.org/spreadsheetml/2006/main" count="61">
  <si>
    <t>男子</t>
  </si>
  <si>
    <t>女子</t>
  </si>
  <si>
    <t>混合チーム(オープン参加)</t>
  </si>
  <si>
    <t>Ａ</t>
  </si>
  <si>
    <t>Ｂ</t>
  </si>
  <si>
    <t>Ｃ</t>
  </si>
  <si>
    <t>Ｄ</t>
  </si>
  <si>
    <t>Ｅ</t>
  </si>
  <si>
    <t>Ｆ</t>
  </si>
  <si>
    <t xml:space="preserve"> </t>
  </si>
  <si>
    <t xml:space="preserve"> 半角スペース</t>
  </si>
  <si>
    <t>　</t>
  </si>
  <si>
    <t xml:space="preserve"> 全角スペース</t>
  </si>
  <si>
    <t>Ver1.6</t>
  </si>
  <si>
    <t>大会名</t>
  </si>
  <si>
    <t>クラブ名</t>
  </si>
  <si>
    <t>申込責任者</t>
  </si>
  <si>
    <t>電話番号 or メールアドレス</t>
  </si>
  <si>
    <r>
      <rPr>
        <sz val="18"/>
        <color indexed="8"/>
        <rFont val="Meiryo UI"/>
        <family val="3"/>
        <charset val="128"/>
      </rPr>
      <t>申込チーム数</t>
    </r>
    <r>
      <rPr>
        <b/>
        <sz val="14"/>
        <rFont val="Meiryo UI"/>
        <family val="3"/>
        <charset val="128"/>
      </rPr>
      <t>(各種目の申込チーム数を</t>
    </r>
    <r>
      <rPr>
        <b/>
        <sz val="14"/>
        <color indexed="10"/>
        <rFont val="Meiryo UI"/>
        <family val="3"/>
        <charset val="128"/>
      </rPr>
      <t>入力してください</t>
    </r>
    <r>
      <rPr>
        <b/>
        <sz val="14"/>
        <rFont val="Meiryo UI"/>
        <family val="3"/>
        <charset val="128"/>
      </rPr>
      <t>)</t>
    </r>
  </si>
  <si>
    <t>オープン参加男子</t>
  </si>
  <si>
    <t>オープン参加女子</t>
  </si>
  <si>
    <t>NG</t>
  </si>
  <si>
    <t>帯同審判員</t>
  </si>
  <si>
    <t>4年生以下</t>
  </si>
  <si>
    <t>5年生以下</t>
  </si>
  <si>
    <t>全員</t>
  </si>
  <si>
    <t>6年生</t>
  </si>
  <si>
    <t>5年生</t>
  </si>
  <si>
    <t>4年生</t>
  </si>
  <si>
    <t>3年生</t>
  </si>
  <si>
    <t>2年生</t>
  </si>
  <si>
    <t>1年生</t>
  </si>
  <si>
    <t>種 目</t>
  </si>
  <si>
    <t>チーム</t>
  </si>
  <si>
    <t>判定</t>
  </si>
  <si>
    <r>
      <rPr>
        <sz val="16"/>
        <rFont val="Meiryo UI"/>
        <family val="3"/>
        <charset val="128"/>
      </rPr>
      <t xml:space="preserve">氏    名
</t>
    </r>
    <r>
      <rPr>
        <sz val="11"/>
        <rFont val="Meiryo UI"/>
        <family val="3"/>
        <charset val="128"/>
      </rPr>
      <t>(例：石川　一本)</t>
    </r>
  </si>
  <si>
    <r>
      <rPr>
        <sz val="16"/>
        <rFont val="Meiryo UI"/>
        <family val="3"/>
        <charset val="128"/>
      </rPr>
      <t xml:space="preserve">ふりがな
</t>
    </r>
    <r>
      <rPr>
        <sz val="11"/>
        <rFont val="Meiryo UI"/>
        <family val="3"/>
        <charset val="128"/>
      </rPr>
      <t>(例：いしかわ　かずもと)</t>
    </r>
  </si>
  <si>
    <t>学年</t>
  </si>
  <si>
    <t>個人登録番号(10桁)
 or 申請中</t>
  </si>
  <si>
    <t>氏名欄の空白</t>
  </si>
  <si>
    <t>ふりがな欄の空白</t>
  </si>
  <si>
    <t>登録番号数値</t>
  </si>
  <si>
    <t>登録番号10桁</t>
  </si>
  <si>
    <t>登録番号申請中</t>
  </si>
  <si>
    <t>入力有無</t>
  </si>
  <si>
    <t>氏名欄のチェック</t>
  </si>
  <si>
    <t>ふりがな欄のチェック</t>
  </si>
  <si>
    <t>学年チェック</t>
  </si>
  <si>
    <t>登録番号チェック</t>
  </si>
  <si>
    <t>監督</t>
  </si>
  <si>
    <t>コーチ</t>
  </si>
  <si>
    <t>七尾 一郎</t>
  </si>
  <si>
    <t>ななおいちろう</t>
  </si>
  <si>
    <t>0123456789</t>
  </si>
  <si>
    <t>小松 次郎</t>
  </si>
  <si>
    <t>こまつ じろう</t>
  </si>
  <si>
    <t>1234567890</t>
  </si>
  <si>
    <t>輪島三郎</t>
  </si>
  <si>
    <t>わじま さぶろう</t>
  </si>
  <si>
    <t>申請中</t>
  </si>
  <si>
    <t>省略 省略</t>
  </si>
</sst>
</file>

<file path=xl/styles.xml><?xml version="1.0" encoding="utf-8"?>
<styleSheet xmlns="http://schemas.openxmlformats.org/spreadsheetml/2006/main">
  <numFmts count="6">
    <numFmt numFmtId="176" formatCode="&quot;第&quot;#&quot;回 若葉カップ全国小学生バドミントン大会予選会&quot;"/>
    <numFmt numFmtId="177" formatCode="0_ 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  <numFmt numFmtId="43" formatCode="_ * #,##0.00_ ;_ * \-#,##0.00_ ;_ * &quot;-&quot;??_ ;_ @_ "/>
  </numFmts>
  <fonts count="14">
    <font>
      <sz val="11"/>
      <color indexed="8"/>
      <name val="ＭＳ Ｐゴシック"/>
      <family val="2"/>
      <charset val="128"/>
    </font>
    <font>
      <sz val="16"/>
      <name val="Meiryo UI"/>
      <family val="3"/>
      <charset val="128"/>
    </font>
    <font>
      <sz val="16"/>
      <color indexed="10"/>
      <name val="Meiryo UI"/>
      <family val="3"/>
      <charset val="128"/>
    </font>
    <font>
      <sz val="16"/>
      <color indexed="9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8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8"/>
      <color indexed="9"/>
      <name val="Meiryo UI"/>
      <family val="3"/>
      <charset val="128"/>
    </font>
    <font>
      <sz val="12"/>
      <name val="ＭＳ Ｐゴシック"/>
      <charset val="134"/>
    </font>
    <font>
      <b/>
      <sz val="14"/>
      <name val="Meiryo UI"/>
      <family val="3"/>
      <charset val="128"/>
    </font>
    <font>
      <b/>
      <sz val="14"/>
      <color indexed="1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</cellStyleXfs>
  <cellXfs count="73">
    <xf numFmtId="0" fontId="0" fillId="0" borderId="0" xfId="5">
      <alignment vertical="center"/>
    </xf>
    <xf numFmtId="0" fontId="1" fillId="0" borderId="0" xfId="5" applyFont="1" applyProtection="1">
      <alignment vertical="center"/>
      <protection hidden="1"/>
    </xf>
    <xf numFmtId="49" fontId="1" fillId="0" borderId="0" xfId="5" applyNumberFormat="1" applyFont="1" applyProtection="1">
      <alignment vertical="center"/>
      <protection hidden="1"/>
    </xf>
    <xf numFmtId="0" fontId="2" fillId="0" borderId="0" xfId="5" applyFont="1" applyProtection="1">
      <alignment vertical="center"/>
      <protection hidden="1"/>
    </xf>
    <xf numFmtId="0" fontId="3" fillId="0" borderId="0" xfId="5" applyFont="1" applyProtection="1">
      <alignment vertical="center"/>
      <protection hidden="1"/>
    </xf>
    <xf numFmtId="0" fontId="1" fillId="0" borderId="1" xfId="5" applyFont="1" applyBorder="1" applyAlignment="1" applyProtection="1">
      <alignment horizontal="center" vertical="center"/>
      <protection hidden="1"/>
    </xf>
    <xf numFmtId="0" fontId="1" fillId="0" borderId="1" xfId="5" applyFont="1" applyBorder="1" applyProtection="1">
      <alignment vertical="center"/>
      <protection locked="0"/>
    </xf>
    <xf numFmtId="0" fontId="4" fillId="0" borderId="2" xfId="5" applyFont="1" applyBorder="1" applyAlignment="1" applyProtection="1">
      <alignment horizontal="center" vertical="center" shrinkToFit="1"/>
      <protection hidden="1"/>
    </xf>
    <xf numFmtId="0" fontId="4" fillId="0" borderId="0" xfId="5" applyFont="1" applyAlignment="1" applyProtection="1">
      <alignment horizontal="center" vertical="center" shrinkToFit="1"/>
      <protection hidden="1"/>
    </xf>
    <xf numFmtId="0" fontId="1" fillId="0" borderId="1" xfId="5" applyFont="1" applyBorder="1" applyAlignment="1" applyProtection="1">
      <alignment vertical="center" shrinkToFit="1"/>
      <protection locked="0"/>
    </xf>
    <xf numFmtId="0" fontId="5" fillId="0" borderId="0" xfId="5" applyFont="1" applyAlignment="1" applyProtection="1">
      <alignment horizontal="left" vertical="top" wrapText="1"/>
      <protection hidden="1"/>
    </xf>
    <xf numFmtId="0" fontId="1" fillId="0" borderId="3" xfId="5" applyFont="1" applyBorder="1" applyProtection="1">
      <alignment vertical="center"/>
      <protection hidden="1"/>
    </xf>
    <xf numFmtId="0" fontId="1" fillId="0" borderId="4" xfId="5" applyFont="1" applyBorder="1" applyProtection="1">
      <alignment vertical="center"/>
      <protection hidden="1"/>
    </xf>
    <xf numFmtId="0" fontId="1" fillId="0" borderId="5" xfId="5" applyFont="1" applyBorder="1" applyAlignment="1" applyProtection="1">
      <alignment horizontal="center" vertical="center" wrapText="1"/>
      <protection hidden="1"/>
    </xf>
    <xf numFmtId="0" fontId="1" fillId="0" borderId="5" xfId="5" applyFont="1" applyBorder="1" applyAlignment="1" applyProtection="1">
      <alignment horizontal="center" vertical="center"/>
      <protection hidden="1"/>
    </xf>
    <xf numFmtId="49" fontId="6" fillId="0" borderId="6" xfId="5" applyNumberFormat="1" applyFont="1" applyBorder="1" applyAlignment="1" applyProtection="1">
      <alignment horizontal="center" vertical="center" wrapText="1"/>
      <protection hidden="1"/>
    </xf>
    <xf numFmtId="0" fontId="1" fillId="0" borderId="7" xfId="5" applyFont="1" applyBorder="1" applyProtection="1">
      <alignment vertical="center"/>
      <protection hidden="1"/>
    </xf>
    <xf numFmtId="0" fontId="7" fillId="0" borderId="8" xfId="5" applyFont="1" applyBorder="1" applyAlignment="1" applyProtection="1">
      <alignment horizontal="center" vertical="center"/>
      <protection hidden="1"/>
    </xf>
    <xf numFmtId="49" fontId="1" fillId="0" borderId="8" xfId="5" applyNumberFormat="1" applyFont="1" applyBorder="1" applyAlignment="1" applyProtection="1">
      <alignment horizontal="left" vertical="center"/>
      <protection locked="0"/>
    </xf>
    <xf numFmtId="0" fontId="1" fillId="0" borderId="9" xfId="5" applyFont="1" applyBorder="1" applyProtection="1">
      <alignment vertical="center"/>
      <protection hidden="1"/>
    </xf>
    <xf numFmtId="49" fontId="1" fillId="0" borderId="10" xfId="5" applyNumberFormat="1" applyFont="1" applyBorder="1" applyAlignment="1" applyProtection="1">
      <alignment horizontal="center" vertical="center"/>
      <protection hidden="1"/>
    </xf>
    <xf numFmtId="0" fontId="1" fillId="0" borderId="11" xfId="5" applyFont="1" applyBorder="1" applyProtection="1">
      <alignment vertical="center"/>
      <protection hidden="1"/>
    </xf>
    <xf numFmtId="0" fontId="7" fillId="0" borderId="1" xfId="5" applyFont="1" applyBorder="1" applyAlignment="1" applyProtection="1">
      <alignment horizontal="center" vertical="center"/>
      <protection hidden="1"/>
    </xf>
    <xf numFmtId="49" fontId="1" fillId="0" borderId="1" xfId="5" applyNumberFormat="1" applyFont="1" applyBorder="1" applyAlignment="1" applyProtection="1">
      <alignment horizontal="left" vertical="center"/>
      <protection locked="0"/>
    </xf>
    <xf numFmtId="0" fontId="1" fillId="0" borderId="12" xfId="5" applyFont="1" applyBorder="1" applyProtection="1">
      <alignment vertical="center"/>
      <protection hidden="1"/>
    </xf>
    <xf numFmtId="49" fontId="1" fillId="0" borderId="13" xfId="5" applyNumberFormat="1" applyFont="1" applyBorder="1" applyAlignment="1" applyProtection="1">
      <alignment horizontal="center" vertical="center"/>
      <protection hidden="1"/>
    </xf>
    <xf numFmtId="0" fontId="1" fillId="0" borderId="14" xfId="5" applyFont="1" applyBorder="1" applyProtection="1">
      <alignment vertical="center"/>
      <protection hidden="1"/>
    </xf>
    <xf numFmtId="0" fontId="7" fillId="0" borderId="15" xfId="5" applyFont="1" applyBorder="1" applyAlignment="1" applyProtection="1">
      <alignment horizontal="center" vertical="center" shrinkToFit="1"/>
      <protection hidden="1"/>
    </xf>
    <xf numFmtId="49" fontId="1" fillId="0" borderId="15" xfId="5" applyNumberFormat="1" applyFont="1" applyBorder="1" applyAlignment="1" applyProtection="1">
      <alignment horizontal="left" vertical="center"/>
      <protection locked="0"/>
    </xf>
    <xf numFmtId="0" fontId="1" fillId="0" borderId="16" xfId="5" applyFont="1" applyBorder="1" applyProtection="1">
      <alignment vertical="center"/>
      <protection hidden="1"/>
    </xf>
    <xf numFmtId="49" fontId="1" fillId="0" borderId="17" xfId="5" applyNumberFormat="1" applyFont="1" applyBorder="1" applyAlignment="1" applyProtection="1">
      <alignment horizontal="center" vertical="center"/>
      <protection hidden="1"/>
    </xf>
    <xf numFmtId="177" fontId="1" fillId="0" borderId="8" xfId="5" applyNumberFormat="1" applyFont="1" applyBorder="1" applyAlignment="1" applyProtection="1">
      <alignment horizontal="center" vertical="center"/>
      <protection locked="0"/>
    </xf>
    <xf numFmtId="49" fontId="1" fillId="0" borderId="18" xfId="5" applyNumberFormat="1" applyFont="1" applyBorder="1" applyAlignment="1" applyProtection="1">
      <alignment horizontal="center" vertical="center"/>
      <protection locked="0"/>
    </xf>
    <xf numFmtId="177" fontId="1" fillId="0" borderId="1" xfId="5" applyNumberFormat="1" applyFont="1" applyBorder="1" applyAlignment="1" applyProtection="1">
      <alignment horizontal="center" vertical="center"/>
      <protection locked="0"/>
    </xf>
    <xf numFmtId="49" fontId="1" fillId="0" borderId="19" xfId="5" applyNumberFormat="1" applyFont="1" applyBorder="1" applyAlignment="1" applyProtection="1">
      <alignment horizontal="center" vertical="center"/>
      <protection locked="0"/>
    </xf>
    <xf numFmtId="0" fontId="7" fillId="0" borderId="15" xfId="5" applyFont="1" applyBorder="1" applyAlignment="1" applyProtection="1">
      <alignment horizontal="center" vertical="center"/>
      <protection hidden="1"/>
    </xf>
    <xf numFmtId="177" fontId="1" fillId="0" borderId="15" xfId="5" applyNumberFormat="1" applyFont="1" applyBorder="1" applyAlignment="1" applyProtection="1">
      <alignment horizontal="center" vertical="center"/>
      <protection locked="0"/>
    </xf>
    <xf numFmtId="49" fontId="1" fillId="0" borderId="20" xfId="5" applyNumberFormat="1" applyFont="1" applyBorder="1" applyAlignment="1" applyProtection="1">
      <alignment horizontal="center" vertical="center"/>
      <protection locked="0"/>
    </xf>
    <xf numFmtId="0" fontId="7" fillId="2" borderId="5" xfId="5" applyFont="1" applyFill="1" applyBorder="1" applyAlignment="1" applyProtection="1">
      <alignment horizontal="center" vertical="center" shrinkToFit="1"/>
      <protection hidden="1"/>
    </xf>
    <xf numFmtId="49" fontId="1" fillId="0" borderId="5" xfId="5" applyNumberFormat="1" applyFont="1" applyBorder="1" applyAlignment="1" applyProtection="1">
      <alignment horizontal="left" vertical="center"/>
      <protection locked="0"/>
    </xf>
    <xf numFmtId="49" fontId="1" fillId="0" borderId="4" xfId="5" applyNumberFormat="1" applyFont="1" applyBorder="1" applyAlignment="1" applyProtection="1">
      <alignment horizontal="left" vertical="center"/>
      <protection hidden="1"/>
    </xf>
    <xf numFmtId="49" fontId="1" fillId="0" borderId="21" xfId="5" applyNumberFormat="1" applyFont="1" applyBorder="1" applyAlignment="1" applyProtection="1">
      <alignment horizontal="center" vertical="center"/>
      <protection hidden="1"/>
    </xf>
    <xf numFmtId="0" fontId="1" fillId="0" borderId="1" xfId="5" applyFont="1" applyBorder="1" applyProtection="1">
      <alignment vertical="center"/>
      <protection hidden="1"/>
    </xf>
    <xf numFmtId="0" fontId="1" fillId="0" borderId="1" xfId="5" applyFont="1" applyBorder="1" applyAlignment="1" applyProtection="1">
      <alignment vertical="center" shrinkToFit="1"/>
      <protection hidden="1"/>
    </xf>
    <xf numFmtId="49" fontId="1" fillId="0" borderId="8" xfId="5" applyNumberFormat="1" applyFont="1" applyBorder="1" applyAlignment="1" applyProtection="1">
      <alignment horizontal="left" vertical="center"/>
      <protection hidden="1"/>
    </xf>
    <xf numFmtId="49" fontId="1" fillId="0" borderId="1" xfId="5" applyNumberFormat="1" applyFont="1" applyBorder="1" applyAlignment="1" applyProtection="1">
      <alignment horizontal="left" vertical="center"/>
      <protection hidden="1"/>
    </xf>
    <xf numFmtId="49" fontId="1" fillId="0" borderId="15" xfId="5" applyNumberFormat="1" applyFont="1" applyBorder="1" applyAlignment="1" applyProtection="1">
      <alignment horizontal="left" vertical="center"/>
      <protection hidden="1"/>
    </xf>
    <xf numFmtId="177" fontId="1" fillId="0" borderId="8" xfId="5" applyNumberFormat="1" applyFont="1" applyBorder="1" applyAlignment="1" applyProtection="1">
      <alignment horizontal="center" vertical="center"/>
      <protection hidden="1"/>
    </xf>
    <xf numFmtId="49" fontId="1" fillId="0" borderId="18" xfId="5" applyNumberFormat="1" applyFont="1" applyBorder="1" applyAlignment="1" applyProtection="1">
      <alignment horizontal="center" vertical="center"/>
      <protection hidden="1"/>
    </xf>
    <xf numFmtId="177" fontId="1" fillId="0" borderId="1" xfId="5" applyNumberFormat="1" applyFont="1" applyBorder="1" applyAlignment="1" applyProtection="1">
      <alignment horizontal="center" vertical="center"/>
      <protection hidden="1"/>
    </xf>
    <xf numFmtId="49" fontId="1" fillId="0" borderId="19" xfId="5" applyNumberFormat="1" applyFont="1" applyBorder="1" applyAlignment="1" applyProtection="1">
      <alignment horizontal="center" vertical="center"/>
      <protection hidden="1"/>
    </xf>
    <xf numFmtId="177" fontId="1" fillId="0" borderId="15" xfId="5" applyNumberFormat="1" applyFont="1" applyBorder="1" applyAlignment="1" applyProtection="1">
      <alignment horizontal="center" vertical="center"/>
      <protection hidden="1"/>
    </xf>
    <xf numFmtId="49" fontId="1" fillId="0" borderId="20" xfId="5" applyNumberFormat="1" applyFont="1" applyBorder="1" applyAlignment="1" applyProtection="1">
      <alignment horizontal="center" vertical="center"/>
      <protection hidden="1"/>
    </xf>
    <xf numFmtId="49" fontId="1" fillId="0" borderId="5" xfId="5" applyNumberFormat="1" applyFont="1" applyBorder="1" applyAlignment="1" applyProtection="1">
      <alignment horizontal="left" vertical="center"/>
      <protection hidden="1"/>
    </xf>
    <xf numFmtId="0" fontId="8" fillId="0" borderId="0" xfId="5" applyFont="1">
      <alignment vertical="center"/>
    </xf>
    <xf numFmtId="0" fontId="7" fillId="0" borderId="0" xfId="5" applyFont="1" applyAlignment="1">
      <alignment vertical="center" shrinkToFit="1"/>
    </xf>
    <xf numFmtId="0" fontId="8" fillId="0" borderId="0" xfId="5" applyFont="1" applyAlignment="1">
      <alignment vertical="center" shrinkToFit="1"/>
    </xf>
    <xf numFmtId="0" fontId="9" fillId="0" borderId="0" xfId="5" applyFont="1">
      <alignment vertical="center"/>
    </xf>
    <xf numFmtId="0" fontId="7" fillId="3" borderId="22" xfId="5" applyFont="1" applyFill="1" applyBorder="1" applyAlignment="1">
      <alignment horizontal="center" vertical="center" shrinkToFit="1"/>
    </xf>
    <xf numFmtId="0" fontId="7" fillId="3" borderId="23" xfId="5" applyFont="1" applyFill="1" applyBorder="1" applyAlignment="1">
      <alignment horizontal="center" vertical="center" shrinkToFit="1"/>
    </xf>
    <xf numFmtId="176" fontId="8" fillId="4" borderId="1" xfId="5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5" applyFont="1" applyBorder="1" applyAlignment="1" applyProtection="1">
      <alignment horizontal="left" vertical="center" shrinkToFit="1"/>
      <protection locked="0"/>
    </xf>
    <xf numFmtId="0" fontId="8" fillId="2" borderId="22" xfId="5" applyFont="1" applyFill="1" applyBorder="1" applyAlignment="1">
      <alignment horizontal="center" vertical="center" shrinkToFit="1"/>
    </xf>
    <xf numFmtId="0" fontId="8" fillId="2" borderId="24" xfId="5" applyFont="1" applyFill="1" applyBorder="1" applyAlignment="1">
      <alignment horizontal="center" vertical="center" shrinkToFit="1"/>
    </xf>
    <xf numFmtId="0" fontId="8" fillId="2" borderId="23" xfId="5" applyFont="1" applyFill="1" applyBorder="1" applyAlignment="1">
      <alignment horizontal="center" vertical="center" shrinkToFit="1"/>
    </xf>
    <xf numFmtId="0" fontId="7" fillId="5" borderId="22" xfId="5" applyFont="1" applyFill="1" applyBorder="1" applyAlignment="1">
      <alignment horizontal="center" vertical="center" shrinkToFit="1"/>
    </xf>
    <xf numFmtId="0" fontId="7" fillId="5" borderId="23" xfId="5" applyFont="1" applyFill="1" applyBorder="1" applyAlignment="1">
      <alignment horizontal="center" vertical="center" shrinkToFit="1"/>
    </xf>
    <xf numFmtId="0" fontId="8" fillId="0" borderId="25" xfId="5" applyFont="1" applyBorder="1" applyAlignment="1" applyProtection="1">
      <alignment horizontal="right" vertical="center" shrinkToFit="1"/>
      <protection locked="0"/>
    </xf>
    <xf numFmtId="0" fontId="10" fillId="6" borderId="22" xfId="5" applyFont="1" applyFill="1" applyBorder="1" applyAlignment="1">
      <alignment horizontal="center" vertical="center" shrinkToFit="1"/>
    </xf>
    <xf numFmtId="0" fontId="10" fillId="6" borderId="23" xfId="5" applyFont="1" applyFill="1" applyBorder="1" applyAlignment="1">
      <alignment horizontal="center" vertical="center" shrinkToFit="1"/>
    </xf>
    <xf numFmtId="0" fontId="8" fillId="0" borderId="1" xfId="5" applyFont="1" applyBorder="1" applyAlignment="1" applyProtection="1">
      <alignment horizontal="right" vertical="center" shrinkToFit="1"/>
      <protection locked="0"/>
    </xf>
    <xf numFmtId="0" fontId="7" fillId="0" borderId="0" xfId="5" applyFont="1">
      <alignment vertical="center"/>
    </xf>
    <xf numFmtId="0" fontId="7" fillId="7" borderId="1" xfId="5" applyFont="1" applyFill="1" applyBorder="1">
      <alignment vertical="center"/>
    </xf>
  </cellXfs>
  <cellStyles count="12">
    <cellStyle name="標準" xfId="0" builtinId="0"/>
    <cellStyle name="桁区切り" xfId="1" builtinId="3"/>
    <cellStyle name="通貨" xfId="2" builtinId="4"/>
    <cellStyle name="桁区切り[0]" xfId="3" builtinId="6"/>
    <cellStyle name="パーセント" xfId="4" builtinId="5"/>
    <cellStyle name="標準" xfId="5"/>
    <cellStyle name="通貨[0]" xfId="6" builtinId="7"/>
    <cellStyle name="桁区切り" xfId="7"/>
    <cellStyle name="通貨" xfId="8"/>
    <cellStyle name="桁区切り[0]" xfId="9"/>
    <cellStyle name="パーセント" xfId="10"/>
    <cellStyle name="通貨[0]" xfId="11"/>
  </cellStyles>
  <dxfs count="18">
    <dxf>
      <fill>
        <patternFill>
          <fgColor indexed="10"/>
          <bgColor indexed="43"/>
        </patternFill>
      </fill>
    </dxf>
    <dxf>
      <fill>
        <patternFill>
          <fgColor indexed="10"/>
          <bgColor indexed="43"/>
        </patternFill>
      </fill>
    </dxf>
    <dxf>
      <fill>
        <patternFill>
          <fgColor indexed="10"/>
          <bgColor indexed="43"/>
        </patternFill>
      </fill>
    </dxf>
    <dxf>
      <fill>
        <patternFill>
          <fgColor indexed="10"/>
          <bgColor indexed="43"/>
        </patternFill>
      </fill>
    </dxf>
    <dxf>
      <font>
        <b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</font>
      <fill>
        <patternFill>
          <fgColor indexed="10"/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indexed="9"/>
      </font>
      <fill>
        <patternFill>
          <fgColor indexed="10"/>
          <bgColor indexed="14"/>
        </patternFill>
      </fill>
    </dxf>
    <dxf>
      <font>
        <b val="0"/>
        <i val="0"/>
      </font>
      <fill>
        <patternFill>
          <fgColor indexed="10"/>
          <bgColor indexed="40"/>
        </patternFill>
      </fill>
    </dxf>
    <dxf>
      <fill>
        <patternFill>
          <fgColor indexed="10"/>
          <bgColor indexed="43"/>
        </patternFill>
      </fill>
    </dxf>
    <dxf>
      <font>
        <b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</font>
      <fill>
        <patternFill>
          <fgColor indexed="10"/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indexed="9"/>
      </font>
      <fill>
        <patternFill>
          <fgColor indexed="10"/>
          <bgColor indexed="14"/>
        </patternFill>
      </fill>
    </dxf>
    <dxf>
      <font>
        <b val="0"/>
        <i val="0"/>
      </font>
      <fill>
        <patternFill>
          <fgColor indexed="10"/>
          <bgColor indexed="40"/>
        </patternFill>
      </fill>
    </dxf>
    <dxf>
      <fill>
        <patternFill>
          <fgColor indexed="10"/>
          <bgColor indexed="43"/>
        </patternFill>
      </fill>
    </dxf>
    <dxf>
      <font>
        <b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</font>
      <fill>
        <patternFill>
          <fgColor indexed="10"/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indexed="9"/>
      </font>
      <fill>
        <patternFill>
          <fgColor indexed="10"/>
          <bgColor indexed="14"/>
        </patternFill>
      </fill>
    </dxf>
    <dxf>
      <font>
        <b val="0"/>
        <i val="0"/>
      </font>
      <fill>
        <patternFill>
          <fgColor indexed="10"/>
          <bgColor indexed="4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drawings/drawing3.xml><?xml version="1.0" encoding="utf-8"?>
<xdr:wsDr xmlns:a="http://schemas.openxmlformats.org/drawingml/2006/main" xmlns:xdr="http://schemas.openxmlformats.org/drawingml/2006/spreadsheetDrawing"/>
</file>

<file path=xl/drawings/drawing4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C25"/>
  <sheetViews>
    <sheetView showGridLines="0" showRowColHeaders="0" workbookViewId="0">
      <selection activeCell="E1" sqref="E1"/>
    </sheetView>
  </sheetViews>
  <sheetFormatPr defaultColWidth="9" defaultRowHeight="24" outlineLevelCol="2"/>
  <cols>
    <col min="1" max="1" width="9" style="54"/>
    <col min="2" max="2" width="28.25" style="71" hidden="1" customWidth="1"/>
    <col min="3" max="3" width="8.625" style="54" hidden="1" customWidth="1"/>
    <col min="4" max="4" width="9" style="54" hidden="1" customWidth="1"/>
    <col min="5" max="16384" width="9" style="54"/>
  </cols>
  <sheetData>
    <row r="2" spans="2:2">
      <c r="B2" s="72" t="s">
        <v>0</v>
      </c>
    </row>
    <row r="3" spans="2:2">
      <c r="B3" s="72" t="s">
        <v>1</v>
      </c>
    </row>
    <row r="5" spans="2:2">
      <c r="B5" s="72">
        <v>6</v>
      </c>
    </row>
    <row r="6" spans="2:2">
      <c r="B6" s="72">
        <v>5</v>
      </c>
    </row>
    <row r="7" spans="2:2">
      <c r="B7" s="72">
        <v>4</v>
      </c>
    </row>
    <row r="8" spans="2:2">
      <c r="B8" s="72">
        <v>3</v>
      </c>
    </row>
    <row r="9" spans="2:2">
      <c r="B9" s="72">
        <v>2</v>
      </c>
    </row>
    <row r="10" spans="2:2">
      <c r="B10" s="72">
        <v>1</v>
      </c>
    </row>
    <row r="12" spans="2:2">
      <c r="B12" s="72"/>
    </row>
    <row r="13" spans="2:2">
      <c r="B13" s="72" t="s">
        <v>2</v>
      </c>
    </row>
    <row r="15" spans="2:2">
      <c r="B15" s="72"/>
    </row>
    <row r="16" spans="2:2">
      <c r="B16" s="72" t="s">
        <v>3</v>
      </c>
    </row>
    <row r="17" spans="2:2">
      <c r="B17" s="72" t="s">
        <v>4</v>
      </c>
    </row>
    <row r="18" spans="2:2">
      <c r="B18" s="72" t="s">
        <v>5</v>
      </c>
    </row>
    <row r="19" spans="2:2">
      <c r="B19" s="72" t="s">
        <v>6</v>
      </c>
    </row>
    <row r="20" spans="2:2">
      <c r="B20" s="72" t="s">
        <v>7</v>
      </c>
    </row>
    <row r="21" spans="2:2">
      <c r="B21" s="72" t="s">
        <v>8</v>
      </c>
    </row>
    <row r="22" spans="2:2">
      <c r="B22" s="72" t="s">
        <v>2</v>
      </c>
    </row>
    <row r="24" spans="2:3">
      <c r="B24" s="72" t="s">
        <v>9</v>
      </c>
      <c r="C24" s="54" t="s">
        <v>10</v>
      </c>
    </row>
    <row r="25" spans="2:3">
      <c r="B25" s="72" t="s">
        <v>11</v>
      </c>
      <c r="C25" s="54" t="s">
        <v>12</v>
      </c>
    </row>
  </sheetData>
  <sheetProtection algorithmName="SHA-512" hashValue="mBQLwPkIZ+6lBa5lBJPUuBgdpz3GRCTHSAcUAmvYYuwJn9uPqz4EJqa5lYfLTNl9+CvY6fNJZk0ur0FxWB5W/Q==" saltValue="797EdrSuG402DqwgEzLxIw==" spinCount="100000" sheet="1" objects="1" scenarios="1"/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H11"/>
  <sheetViews>
    <sheetView showGridLines="0" showRowColHeaders="0" tabSelected="1" workbookViewId="0">
      <selection activeCell="D3" sqref="D3:H3"/>
    </sheetView>
  </sheetViews>
  <sheetFormatPr defaultColWidth="9" defaultRowHeight="24" outlineLevelCol="7"/>
  <cols>
    <col min="1" max="1" width="9" style="54"/>
    <col min="2" max="3" width="10.625" style="55" customWidth="1"/>
    <col min="4" max="8" width="10.625" style="56" customWidth="1"/>
    <col min="9" max="16384" width="9" style="54"/>
  </cols>
  <sheetData>
    <row r="1" ht="15.75" spans="1:1">
      <c r="A1" s="57" t="s">
        <v>13</v>
      </c>
    </row>
    <row r="2" spans="2:8">
      <c r="B2" s="58" t="s">
        <v>14</v>
      </c>
      <c r="C2" s="59"/>
      <c r="D2" s="60">
        <v>39</v>
      </c>
      <c r="E2" s="60"/>
      <c r="F2" s="60"/>
      <c r="G2" s="60"/>
      <c r="H2" s="60"/>
    </row>
    <row r="3" spans="2:8">
      <c r="B3" s="58" t="s">
        <v>15</v>
      </c>
      <c r="C3" s="59"/>
      <c r="D3" s="61"/>
      <c r="E3" s="61"/>
      <c r="F3" s="61"/>
      <c r="G3" s="61"/>
      <c r="H3" s="61"/>
    </row>
    <row r="4" spans="2:8">
      <c r="B4" s="58" t="s">
        <v>16</v>
      </c>
      <c r="C4" s="59"/>
      <c r="D4" s="61"/>
      <c r="E4" s="61"/>
      <c r="F4" s="61"/>
      <c r="G4" s="61"/>
      <c r="H4" s="61"/>
    </row>
    <row r="5" spans="2:8">
      <c r="B5" s="58" t="s">
        <v>17</v>
      </c>
      <c r="C5" s="59"/>
      <c r="D5" s="61"/>
      <c r="E5" s="61"/>
      <c r="F5" s="61"/>
      <c r="G5" s="61"/>
      <c r="H5" s="61"/>
    </row>
    <row r="7" spans="2:8">
      <c r="B7" s="62" t="s">
        <v>18</v>
      </c>
      <c r="C7" s="63"/>
      <c r="D7" s="63"/>
      <c r="E7" s="63"/>
      <c r="F7" s="63"/>
      <c r="G7" s="63"/>
      <c r="H7" s="64"/>
    </row>
    <row r="8" spans="2:8">
      <c r="B8" s="65" t="s">
        <v>0</v>
      </c>
      <c r="C8" s="66"/>
      <c r="D8" s="67">
        <v>0</v>
      </c>
      <c r="E8" s="54"/>
      <c r="F8" s="65" t="s">
        <v>19</v>
      </c>
      <c r="G8" s="66"/>
      <c r="H8" s="67">
        <v>0</v>
      </c>
    </row>
    <row r="9" spans="2:8">
      <c r="B9" s="68" t="s">
        <v>1</v>
      </c>
      <c r="C9" s="69"/>
      <c r="D9" s="70">
        <v>0</v>
      </c>
      <c r="E9" s="54"/>
      <c r="F9" s="68" t="s">
        <v>20</v>
      </c>
      <c r="G9" s="69"/>
      <c r="H9" s="70">
        <v>0</v>
      </c>
    </row>
    <row r="10" spans="8:8">
      <c r="H10" s="54"/>
    </row>
    <row r="11" spans="8:8">
      <c r="H11" s="54"/>
    </row>
  </sheetData>
  <mergeCells count="13">
    <mergeCell ref="B2:C2"/>
    <mergeCell ref="D2:H2"/>
    <mergeCell ref="B3:C3"/>
    <mergeCell ref="D3:H3"/>
    <mergeCell ref="B4:C4"/>
    <mergeCell ref="D4:H4"/>
    <mergeCell ref="B5:C5"/>
    <mergeCell ref="D5:H5"/>
    <mergeCell ref="B7:H7"/>
    <mergeCell ref="B8:C8"/>
    <mergeCell ref="F8:G8"/>
    <mergeCell ref="B9:C9"/>
    <mergeCell ref="F9:G9"/>
  </mergeCells>
  <conditionalFormatting sqref="D3:D5">
    <cfRule type="expression" dxfId="0" priority="1" stopIfTrue="1">
      <formula>$D3=""</formula>
    </cfRule>
  </conditionalFormatting>
  <conditionalFormatting sqref="D8:D9">
    <cfRule type="expression" dxfId="1" priority="2" stopIfTrue="1">
      <formula>D8&lt;=0</formula>
    </cfRule>
  </conditionalFormatting>
  <conditionalFormatting sqref="H8:H9">
    <cfRule type="expression" dxfId="2" priority="3" stopIfTrue="1">
      <formula>H8&lt;=0</formula>
    </cfRule>
  </conditionalFormatting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B1:W20"/>
  <sheetViews>
    <sheetView showGridLines="0" showRowColHeaders="0" workbookViewId="0">
      <selection activeCell="D3" sqref="D3"/>
    </sheetView>
  </sheetViews>
  <sheetFormatPr defaultColWidth="9" defaultRowHeight="21"/>
  <cols>
    <col min="1" max="1" width="3.5" style="1" customWidth="1"/>
    <col min="2" max="2" width="6.25" style="1" customWidth="1"/>
    <col min="3" max="3" width="10.875" style="1" customWidth="1"/>
    <col min="4" max="5" width="25.625" style="1" customWidth="1"/>
    <col min="6" max="6" width="14" style="1" customWidth="1"/>
    <col min="7" max="7" width="20.25" style="2" customWidth="1"/>
    <col min="8" max="8" width="1.5" style="3" customWidth="1"/>
    <col min="9" max="9" width="19.75" style="3" hidden="1" customWidth="1"/>
    <col min="10" max="10" width="5" style="4" hidden="1" customWidth="1"/>
    <col min="11" max="11" width="9" style="4" hidden="1" customWidth="1"/>
    <col min="12" max="21" width="3.875" style="4" hidden="1" customWidth="1"/>
    <col min="22" max="22" width="9" style="4" hidden="1" customWidth="1"/>
    <col min="23" max="23" width="9" style="3"/>
    <col min="24" max="16384" width="9" style="1"/>
  </cols>
  <sheetData>
    <row r="1" spans="10:20"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</row>
    <row r="2" ht="22.5" customHeight="1" spans="3:20">
      <c r="C2" s="5" t="s">
        <v>32</v>
      </c>
      <c r="D2" s="42" t="s">
        <v>0</v>
      </c>
      <c r="E2" s="7" t="str">
        <f>IF(D3="混合チーム(オープン参加)",IF(K4&lt;&gt;"",K4,""),IF(J4&lt;&gt;"",J4,IF(L4&lt;&gt;"",L4,IF(M4&lt;&gt;"",M4,""))))</f>
        <v>「判定」欄にNGがあります</v>
      </c>
      <c r="F2" s="8"/>
      <c r="G2" s="8"/>
      <c r="J2" s="4">
        <f>COUNTIF(B6:B20,"NG")</f>
        <v>7</v>
      </c>
      <c r="K2" s="4">
        <f>COUNTIF(B20,"NG")</f>
        <v>0</v>
      </c>
      <c r="L2" s="4">
        <f>SUM(Q2:T2)</f>
        <v>1</v>
      </c>
      <c r="M2" s="4">
        <f>SUM(P2:T2)</f>
        <v>1</v>
      </c>
      <c r="N2" s="4">
        <f>SUM(O2:T2)</f>
        <v>2</v>
      </c>
      <c r="O2" s="4">
        <f>COUNTIF($F$9:$F$18,"6")</f>
        <v>1</v>
      </c>
      <c r="P2" s="4">
        <f>COUNTIF($F$9:$F$18,"5")</f>
        <v>0</v>
      </c>
      <c r="Q2" s="4">
        <f>COUNTIF($F$9:$F$18,"4")</f>
        <v>0</v>
      </c>
      <c r="R2" s="4">
        <f>COUNTIF($F$9:$F$18,"3")</f>
        <v>1</v>
      </c>
      <c r="S2" s="4">
        <f>COUNTIF($F$9:$F$18,"2")</f>
        <v>0</v>
      </c>
      <c r="T2" s="4">
        <f t="shared" ref="T2" si="0">COUNTIF($F$9:$F$18,"1")</f>
        <v>0</v>
      </c>
    </row>
    <row r="3" ht="22.5" customHeight="1" spans="3:14">
      <c r="C3" s="5" t="s">
        <v>33</v>
      </c>
      <c r="D3" s="43" t="s">
        <v>4</v>
      </c>
      <c r="E3" s="10" t="str">
        <f>"⇐【"&amp;D2&amp;"】で複数参加する場合、シートコピー後、選択してください。
　オープン参加の場合も選択してくだい"</f>
        <v>⇐【男子】で複数参加する場合、シートコピー後、選択してください。
　オープン参加の場合も選択してくだい</v>
      </c>
      <c r="F3" s="10"/>
      <c r="G3" s="10"/>
      <c r="J3" s="4">
        <v>0</v>
      </c>
      <c r="K3" s="4">
        <v>0</v>
      </c>
      <c r="L3" s="4">
        <v>1</v>
      </c>
      <c r="M3" s="4">
        <v>4</v>
      </c>
      <c r="N3" s="4">
        <v>7</v>
      </c>
    </row>
    <row r="4" spans="5:13">
      <c r="E4" s="10"/>
      <c r="F4" s="10"/>
      <c r="G4" s="10"/>
      <c r="J4" s="4" t="str">
        <f>IF(J2&gt;J3,"「判定」欄にNGがあります","")</f>
        <v>「判定」欄にNGがあります</v>
      </c>
      <c r="K4" s="4" t="str">
        <f>IF(K2&gt;K3,"オープン参加でも「帯同審判員」は必須です","")</f>
        <v/>
      </c>
      <c r="L4" s="4" t="str">
        <f>IF(L2&lt;L3,L1&amp;"の部に参加する選手が不足しています","")</f>
        <v/>
      </c>
      <c r="M4" s="4" t="str">
        <f>IF(M2&lt;M3,M1&amp;"の部に参加する選手が不足しています","")</f>
        <v>5年生以下の部に参加する選手が不足しています</v>
      </c>
    </row>
    <row r="5" ht="36.75" customHeight="1" spans="2:22">
      <c r="B5" s="11" t="s">
        <v>34</v>
      </c>
      <c r="C5" s="12"/>
      <c r="D5" s="13" t="s">
        <v>35</v>
      </c>
      <c r="E5" s="13" t="s">
        <v>36</v>
      </c>
      <c r="F5" s="14" t="s">
        <v>37</v>
      </c>
      <c r="G5" s="15" t="s">
        <v>38</v>
      </c>
      <c r="L5" s="4" t="s">
        <v>39</v>
      </c>
      <c r="M5" s="4" t="s">
        <v>40</v>
      </c>
      <c r="N5" s="4" t="s">
        <v>41</v>
      </c>
      <c r="O5" s="4" t="s">
        <v>42</v>
      </c>
      <c r="P5" s="4" t="s">
        <v>43</v>
      </c>
      <c r="Q5" s="4" t="s">
        <v>44</v>
      </c>
      <c r="R5" s="4" t="s">
        <v>45</v>
      </c>
      <c r="S5" s="4" t="s">
        <v>46</v>
      </c>
      <c r="T5" s="4" t="s">
        <v>47</v>
      </c>
      <c r="U5" s="4" t="s">
        <v>48</v>
      </c>
      <c r="V5" s="4" t="s">
        <v>9</v>
      </c>
    </row>
    <row r="6" ht="25.5" customHeight="1" spans="2:19">
      <c r="B6" s="16" t="str">
        <f>IF(Q6&amp;R6&amp;S6="OOO","OK","NG")</f>
        <v>NG</v>
      </c>
      <c r="C6" s="17" t="s">
        <v>49</v>
      </c>
      <c r="D6" s="44"/>
      <c r="E6" s="44"/>
      <c r="F6" s="19"/>
      <c r="G6" s="20"/>
      <c r="L6" s="4">
        <f t="array" ref="L6">MAX(IFERROR(FIND(区切文字,TRIM(D6)),0))</f>
        <v>0</v>
      </c>
      <c r="M6" s="4">
        <f t="array" ref="M6">MAX(IFERROR(FIND(区切文字,TRIM(E6)),0))</f>
        <v>0</v>
      </c>
      <c r="Q6" s="4" t="str">
        <f t="shared" ref="Q6:Q18" si="1">IF(D6&amp;E6&amp;F6&amp;G6="","X","O")</f>
        <v>X</v>
      </c>
      <c r="R6" s="4" t="str">
        <f t="shared" ref="R6:R18" si="2">IF(AND(Q6="O",L6=0),"X","O")</f>
        <v>O</v>
      </c>
      <c r="S6" s="4" t="str">
        <f t="shared" ref="S6:S18" si="3">IF(AND(Q6="O",M6=0),"X","O")</f>
        <v>O</v>
      </c>
    </row>
    <row r="7" ht="25.5" customHeight="1" spans="2:19">
      <c r="B7" s="21" t="str">
        <f>IF(R7&amp;S7="OO","OK","NG")</f>
        <v>OK</v>
      </c>
      <c r="C7" s="22" t="s">
        <v>50</v>
      </c>
      <c r="D7" s="45"/>
      <c r="E7" s="45"/>
      <c r="F7" s="24"/>
      <c r="G7" s="25"/>
      <c r="L7" s="4">
        <f t="array" ref="L7">MAX(IFERROR(FIND(区切文字,TRIM(D7)),0))</f>
        <v>0</v>
      </c>
      <c r="M7" s="4">
        <f t="array" ref="M7">MAX(IFERROR(FIND(区切文字,TRIM(E7)),0))</f>
        <v>0</v>
      </c>
      <c r="Q7" s="4" t="str">
        <f>IF(D7&amp;E7&amp;F7&amp;G7="","X","O")</f>
        <v>X</v>
      </c>
      <c r="R7" s="4" t="str">
        <f>IF(AND(Q7="O",L7=0),"X","O")</f>
        <v>O</v>
      </c>
      <c r="S7" s="4" t="str">
        <f>IF(AND(Q7="O",M7=0),"X","O")</f>
        <v>O</v>
      </c>
    </row>
    <row r="8" ht="25.5" customHeight="1" spans="2:19">
      <c r="B8" s="26" t="str">
        <f>IF(R8&amp;S8="OO","OK","NG")</f>
        <v>OK</v>
      </c>
      <c r="C8" s="27" t="s">
        <v>50</v>
      </c>
      <c r="D8" s="46"/>
      <c r="E8" s="46"/>
      <c r="F8" s="29"/>
      <c r="G8" s="30"/>
      <c r="L8" s="4">
        <f t="array" ref="L8">MAX(IFERROR(FIND(区切文字,TRIM(D8)),0))</f>
        <v>0</v>
      </c>
      <c r="M8" s="4">
        <f t="array" ref="M8">MAX(IFERROR(FIND(区切文字,TRIM(E8)),0))</f>
        <v>0</v>
      </c>
      <c r="Q8" s="4" t="str">
        <f>IF(D8&amp;E8&amp;F8&amp;G8="","X","O")</f>
        <v>X</v>
      </c>
      <c r="R8" s="4" t="str">
        <f>IF(AND(Q8="O",L8=0),"X","O")</f>
        <v>O</v>
      </c>
      <c r="S8" s="4" t="str">
        <f>IF(AND(Q8="O",M8=0),"X","O")</f>
        <v>O</v>
      </c>
    </row>
    <row r="9" ht="25.5" customHeight="1" spans="2:21">
      <c r="B9" s="16" t="str">
        <f>IF(Q9&amp;R9&amp;S9&amp;T9&amp;U9="OOOOO","OK","NG")</f>
        <v>NG</v>
      </c>
      <c r="C9" s="17">
        <v>1</v>
      </c>
      <c r="D9" s="44" t="s">
        <v>51</v>
      </c>
      <c r="E9" s="44" t="s">
        <v>52</v>
      </c>
      <c r="F9" s="47">
        <v>6</v>
      </c>
      <c r="G9" s="48" t="s">
        <v>53</v>
      </c>
      <c r="L9" s="4">
        <f t="array" ref="L9">MAX(IFERROR(FIND(区切文字,TRIM(D9)),0))</f>
        <v>3</v>
      </c>
      <c r="M9" s="4">
        <f t="array" ref="M9">MAX(IFERROR(FIND(区切文字,TRIM(E9)),0))</f>
        <v>0</v>
      </c>
      <c r="N9" s="4" t="str">
        <f>IF(ISNUMBER(VALUE(G9)),"O","X")</f>
        <v>O</v>
      </c>
      <c r="O9" s="4" t="str">
        <f>IF(LEN(G9)=10,"O","X")</f>
        <v>O</v>
      </c>
      <c r="P9" s="4" t="str">
        <f t="shared" ref="P9:P18" si="4">IF(G9="申請中","O","")</f>
        <v/>
      </c>
      <c r="Q9" s="4" t="str">
        <f>IF(D9&amp;E9&amp;F9&amp;G9="","X","O")</f>
        <v>O</v>
      </c>
      <c r="R9" s="4" t="str">
        <f>IF(AND(Q9="O",L9=0),"X","O")</f>
        <v>O</v>
      </c>
      <c r="S9" s="4" t="str">
        <f>IF(AND(Q9="O",M9=0),"X","O")</f>
        <v>X</v>
      </c>
      <c r="T9" s="4" t="str">
        <f t="shared" ref="T9:T18" si="5">IF(AND(Q9="O",F9=0),"X","O")</f>
        <v>O</v>
      </c>
      <c r="U9" s="4" t="str">
        <f t="shared" ref="U9:U18" si="6">IF(OR(Q9="X",AND(Q9="O",OR(AND(N9="O",O9="O"),P9="O"))),"O","X")</f>
        <v>O</v>
      </c>
    </row>
    <row r="10" ht="25.5" customHeight="1" spans="2:21">
      <c r="B10" s="21" t="str">
        <f t="shared" ref="B10:B15" si="7">IF(Q10&amp;R10&amp;S10&amp;T10&amp;U10="OOOOO","OK","NG")</f>
        <v>OK</v>
      </c>
      <c r="C10" s="22">
        <v>2</v>
      </c>
      <c r="D10" s="45" t="s">
        <v>54</v>
      </c>
      <c r="E10" s="45" t="s">
        <v>55</v>
      </c>
      <c r="F10" s="49">
        <v>3</v>
      </c>
      <c r="G10" s="50" t="s">
        <v>56</v>
      </c>
      <c r="L10" s="4">
        <f t="array" ref="L10">MAX(IFERROR(FIND(区切文字,TRIM(D10)),0))</f>
        <v>3</v>
      </c>
      <c r="M10" s="4">
        <f t="array" ref="M10">MAX(IFERROR(FIND(区切文字,TRIM(E10)),0))</f>
        <v>4</v>
      </c>
      <c r="N10" s="4" t="str">
        <f t="shared" ref="N10:N18" si="8">IF(ISNUMBER(VALUE(G10)),"O","X")</f>
        <v>O</v>
      </c>
      <c r="O10" s="4" t="str">
        <f t="shared" ref="O10:O18" si="9">IF(LEN(G10)=10,"O","X")</f>
        <v>O</v>
      </c>
      <c r="P10" s="4" t="str">
        <f>IF(G10="申請中","O","")</f>
        <v/>
      </c>
      <c r="Q10" s="4" t="str">
        <f>IF(D10&amp;E10&amp;F10&amp;G10="","X","O")</f>
        <v>O</v>
      </c>
      <c r="R10" s="4" t="str">
        <f>IF(AND(Q10="O",L10=0),"X","O")</f>
        <v>O</v>
      </c>
      <c r="S10" s="4" t="str">
        <f>IF(AND(Q10="O",M10=0),"X","O")</f>
        <v>O</v>
      </c>
      <c r="T10" s="4" t="str">
        <f>IF(AND(Q10="O",F10=0),"X","O")</f>
        <v>O</v>
      </c>
      <c r="U10" s="4" t="str">
        <f>IF(OR(Q10="X",AND(Q10="O",OR(AND(N10="O",O10="O"),P10="O"))),"O","X")</f>
        <v>O</v>
      </c>
    </row>
    <row r="11" ht="25.5" customHeight="1" spans="2:21">
      <c r="B11" s="21" t="str">
        <f>IF(Q11&amp;R11&amp;S11&amp;T11&amp;U11="OOOOO","OK","NG")</f>
        <v>NG</v>
      </c>
      <c r="C11" s="22">
        <v>3</v>
      </c>
      <c r="D11" s="45" t="s">
        <v>57</v>
      </c>
      <c r="E11" s="45" t="s">
        <v>58</v>
      </c>
      <c r="F11" s="49"/>
      <c r="G11" s="50" t="s">
        <v>59</v>
      </c>
      <c r="L11" s="4">
        <f t="array" ref="L11">MAX(IFERROR(FIND(区切文字,TRIM(D11)),0))</f>
        <v>0</v>
      </c>
      <c r="M11" s="4">
        <f t="array" ref="M11">MAX(IFERROR(FIND(区切文字,TRIM(E11)),0))</f>
        <v>4</v>
      </c>
      <c r="N11" s="4" t="str">
        <f>IF(ISNUMBER(VALUE(G11)),"O","X")</f>
        <v>X</v>
      </c>
      <c r="O11" s="4" t="str">
        <f>IF(LEN(G11)=10,"O","X")</f>
        <v>X</v>
      </c>
      <c r="P11" s="4" t="str">
        <f>IF(G11="申請中","O","")</f>
        <v>O</v>
      </c>
      <c r="Q11" s="4" t="str">
        <f>IF(D11&amp;E11&amp;F11&amp;G11="","X","O")</f>
        <v>O</v>
      </c>
      <c r="R11" s="4" t="str">
        <f>IF(AND(Q11="O",L11=0),"X","O")</f>
        <v>X</v>
      </c>
      <c r="S11" s="4" t="str">
        <f>IF(AND(Q11="O",M11=0),"X","O")</f>
        <v>O</v>
      </c>
      <c r="T11" s="4" t="str">
        <f>IF(AND(Q11="O",F11=0),"X","O")</f>
        <v>X</v>
      </c>
      <c r="U11" s="4" t="str">
        <f>IF(OR(Q11="X",AND(Q11="O",OR(AND(N11="O",O11="O"),P11="O"))),"O","X")</f>
        <v>O</v>
      </c>
    </row>
    <row r="12" ht="25.5" customHeight="1" spans="2:21">
      <c r="B12" s="21" t="str">
        <f>IF(Q12&amp;R12&amp;S12&amp;T12&amp;U12="OOOOO","OK","NG")</f>
        <v>NG</v>
      </c>
      <c r="C12" s="22">
        <v>4</v>
      </c>
      <c r="D12" s="45"/>
      <c r="E12" s="45"/>
      <c r="F12" s="49"/>
      <c r="G12" s="50"/>
      <c r="L12" s="4">
        <f t="array" ref="L12">MAX(IFERROR(FIND(区切文字,TRIM(D12)),0))</f>
        <v>0</v>
      </c>
      <c r="M12" s="4">
        <f t="array" ref="M12">MAX(IFERROR(FIND(区切文字,TRIM(E12)),0))</f>
        <v>0</v>
      </c>
      <c r="N12" s="4" t="str">
        <f>IF(ISNUMBER(VALUE(G12)),"O","X")</f>
        <v>O</v>
      </c>
      <c r="O12" s="4" t="str">
        <f>IF(LEN(G12)=10,"O","X")</f>
        <v>X</v>
      </c>
      <c r="P12" s="4" t="str">
        <f>IF(G12="申請中","O","")</f>
        <v/>
      </c>
      <c r="Q12" s="4" t="str">
        <f>IF(D12&amp;E12&amp;F12&amp;G12="","X","O")</f>
        <v>X</v>
      </c>
      <c r="R12" s="4" t="str">
        <f>IF(AND(Q12="O",L12=0),"X","O")</f>
        <v>O</v>
      </c>
      <c r="S12" s="4" t="str">
        <f>IF(AND(Q12="O",M12=0),"X","O")</f>
        <v>O</v>
      </c>
      <c r="T12" s="4" t="str">
        <f>IF(AND(Q12="O",F12=0),"X","O")</f>
        <v>O</v>
      </c>
      <c r="U12" s="4" t="str">
        <f>IF(OR(Q12="X",AND(Q12="O",OR(AND(N12="O",O12="O"),P12="O"))),"O","X")</f>
        <v>O</v>
      </c>
    </row>
    <row r="13" ht="25.5" customHeight="1" spans="2:21">
      <c r="B13" s="21" t="str">
        <f>IF(Q13&amp;R13&amp;S13&amp;T13&amp;U13="OOOOO","OK","NG")</f>
        <v>NG</v>
      </c>
      <c r="C13" s="22">
        <v>5</v>
      </c>
      <c r="D13" s="45"/>
      <c r="E13" s="45"/>
      <c r="F13" s="49"/>
      <c r="G13" s="50"/>
      <c r="L13" s="4">
        <f t="array" ref="L13">MAX(IFERROR(FIND(区切文字,TRIM(D13)),0))</f>
        <v>0</v>
      </c>
      <c r="M13" s="4">
        <f t="array" ref="M13">MAX(IFERROR(FIND(区切文字,TRIM(E13)),0))</f>
        <v>0</v>
      </c>
      <c r="N13" s="4" t="str">
        <f>IF(ISNUMBER(VALUE(G13)),"O","X")</f>
        <v>O</v>
      </c>
      <c r="O13" s="4" t="str">
        <f>IF(LEN(G13)=10,"O","X")</f>
        <v>X</v>
      </c>
      <c r="P13" s="4" t="str">
        <f>IF(G13="申請中","O","")</f>
        <v/>
      </c>
      <c r="Q13" s="4" t="str">
        <f>IF(D13&amp;E13&amp;F13&amp;G13="","X","O")</f>
        <v>X</v>
      </c>
      <c r="R13" s="4" t="str">
        <f>IF(AND(Q13="O",L13=0),"X","O")</f>
        <v>O</v>
      </c>
      <c r="S13" s="4" t="str">
        <f>IF(AND(Q13="O",M13=0),"X","O")</f>
        <v>O</v>
      </c>
      <c r="T13" s="4" t="str">
        <f>IF(AND(Q13="O",F13=0),"X","O")</f>
        <v>O</v>
      </c>
      <c r="U13" s="4" t="str">
        <f>IF(OR(Q13="X",AND(Q13="O",OR(AND(N13="O",O13="O"),P13="O"))),"O","X")</f>
        <v>O</v>
      </c>
    </row>
    <row r="14" ht="25.5" customHeight="1" spans="2:21">
      <c r="B14" s="21" t="str">
        <f>IF(Q14&amp;R14&amp;S14&amp;T14&amp;U14="OOOOO","OK","NG")</f>
        <v>NG</v>
      </c>
      <c r="C14" s="22">
        <v>6</v>
      </c>
      <c r="D14" s="45"/>
      <c r="E14" s="45"/>
      <c r="F14" s="49"/>
      <c r="G14" s="50"/>
      <c r="L14" s="4">
        <f t="array" ref="L14">MAX(IFERROR(FIND(区切文字,TRIM(D14)),0))</f>
        <v>0</v>
      </c>
      <c r="M14" s="4">
        <f t="array" ref="M14">MAX(IFERROR(FIND(区切文字,TRIM(E14)),0))</f>
        <v>0</v>
      </c>
      <c r="N14" s="4" t="str">
        <f>IF(ISNUMBER(VALUE(G14)),"O","X")</f>
        <v>O</v>
      </c>
      <c r="O14" s="4" t="str">
        <f>IF(LEN(G14)=10,"O","X")</f>
        <v>X</v>
      </c>
      <c r="P14" s="4" t="str">
        <f>IF(G14="申請中","O","")</f>
        <v/>
      </c>
      <c r="Q14" s="4" t="str">
        <f>IF(D14&amp;E14&amp;F14&amp;G14="","X","O")</f>
        <v>X</v>
      </c>
      <c r="R14" s="4" t="str">
        <f>IF(AND(Q14="O",L14=0),"X","O")</f>
        <v>O</v>
      </c>
      <c r="S14" s="4" t="str">
        <f>IF(AND(Q14="O",M14=0),"X","O")</f>
        <v>O</v>
      </c>
      <c r="T14" s="4" t="str">
        <f>IF(AND(Q14="O",F14=0),"X","O")</f>
        <v>O</v>
      </c>
      <c r="U14" s="4" t="str">
        <f>IF(OR(Q14="X",AND(Q14="O",OR(AND(N14="O",O14="O"),P14="O"))),"O","X")</f>
        <v>O</v>
      </c>
    </row>
    <row r="15" ht="25.5" customHeight="1" spans="2:21">
      <c r="B15" s="21" t="str">
        <f>IF(Q15&amp;R15&amp;S15&amp;T15&amp;U15="OOOOO","OK","NG")</f>
        <v>NG</v>
      </c>
      <c r="C15" s="22">
        <v>7</v>
      </c>
      <c r="D15" s="45"/>
      <c r="E15" s="45"/>
      <c r="F15" s="49"/>
      <c r="G15" s="50"/>
      <c r="L15" s="4">
        <f t="array" ref="L15">MAX(IFERROR(FIND(区切文字,TRIM(D15)),0))</f>
        <v>0</v>
      </c>
      <c r="M15" s="4">
        <f t="array" ref="M15">MAX(IFERROR(FIND(区切文字,TRIM(E15)),0))</f>
        <v>0</v>
      </c>
      <c r="N15" s="4" t="str">
        <f>IF(ISNUMBER(VALUE(G15)),"O","X")</f>
        <v>O</v>
      </c>
      <c r="O15" s="4" t="str">
        <f>IF(LEN(G15)=10,"O","X")</f>
        <v>X</v>
      </c>
      <c r="P15" s="4" t="str">
        <f>IF(G15="申請中","O","")</f>
        <v/>
      </c>
      <c r="Q15" s="4" t="str">
        <f>IF(D15&amp;E15&amp;F15&amp;G15="","X","O")</f>
        <v>X</v>
      </c>
      <c r="R15" s="4" t="str">
        <f>IF(AND(Q15="O",L15=0),"X","O")</f>
        <v>O</v>
      </c>
      <c r="S15" s="4" t="str">
        <f>IF(AND(Q15="O",M15=0),"X","O")</f>
        <v>O</v>
      </c>
      <c r="T15" s="4" t="str">
        <f>IF(AND(Q15="O",F15=0),"X","O")</f>
        <v>O</v>
      </c>
      <c r="U15" s="4" t="str">
        <f>IF(OR(Q15="X",AND(Q15="O",OR(AND(N15="O",O15="O"),P15="O"))),"O","X")</f>
        <v>O</v>
      </c>
    </row>
    <row r="16" ht="25.5" customHeight="1" spans="2:21">
      <c r="B16" s="21" t="str">
        <f t="shared" ref="B16:B18" si="10">IF(R16&amp;S16&amp;T16&amp;U16="OOOO","OK","NG")</f>
        <v>OK</v>
      </c>
      <c r="C16" s="22">
        <v>8</v>
      </c>
      <c r="D16" s="45"/>
      <c r="E16" s="45"/>
      <c r="F16" s="49"/>
      <c r="G16" s="50"/>
      <c r="L16" s="4">
        <f t="array" ref="L16">MAX(IFERROR(FIND(区切文字,TRIM(D16)),0))</f>
        <v>0</v>
      </c>
      <c r="M16" s="4">
        <f t="array" ref="M16">MAX(IFERROR(FIND(区切文字,TRIM(E16)),0))</f>
        <v>0</v>
      </c>
      <c r="N16" s="4" t="str">
        <f>IF(ISNUMBER(VALUE(G16)),"O","X")</f>
        <v>O</v>
      </c>
      <c r="O16" s="4" t="str">
        <f>IF(LEN(G16)=10,"O","X")</f>
        <v>X</v>
      </c>
      <c r="P16" s="4" t="str">
        <f>IF(G16="申請中","O","")</f>
        <v/>
      </c>
      <c r="Q16" s="4" t="str">
        <f>IF(D16&amp;E16&amp;F16&amp;G16="","X","O")</f>
        <v>X</v>
      </c>
      <c r="R16" s="4" t="str">
        <f>IF(AND(Q16="O",L16=0),"X","O")</f>
        <v>O</v>
      </c>
      <c r="S16" s="4" t="str">
        <f>IF(AND(Q16="O",M16=0),"X","O")</f>
        <v>O</v>
      </c>
      <c r="T16" s="4" t="str">
        <f>IF(AND(Q16="O",F16=0),"X","O")</f>
        <v>O</v>
      </c>
      <c r="U16" s="4" t="str">
        <f>IF(OR(Q16="X",AND(Q16="O",OR(AND(N16="O",O16="O"),P16="O"))),"O","X")</f>
        <v>O</v>
      </c>
    </row>
    <row r="17" s="4" customFormat="1" ht="25.5" customHeight="1" spans="2:23">
      <c r="B17" s="21" t="str">
        <f>IF(R17&amp;S17&amp;T17&amp;U17="OOOO","OK","NG")</f>
        <v>OK</v>
      </c>
      <c r="C17" s="22">
        <v>9</v>
      </c>
      <c r="D17" s="45"/>
      <c r="E17" s="45"/>
      <c r="F17" s="49"/>
      <c r="G17" s="50"/>
      <c r="H17" s="3"/>
      <c r="I17" s="3"/>
      <c r="L17" s="4">
        <f t="array" ref="L17">MAX(IFERROR(FIND(区切文字,TRIM(D17)),0))</f>
        <v>0</v>
      </c>
      <c r="M17" s="4">
        <f t="array" ref="M17">MAX(IFERROR(FIND(区切文字,TRIM(E17)),0))</f>
        <v>0</v>
      </c>
      <c r="N17" s="4" t="str">
        <f>IF(ISNUMBER(VALUE(G17)),"O","X")</f>
        <v>O</v>
      </c>
      <c r="O17" s="4" t="str">
        <f>IF(LEN(G17)=10,"O","X")</f>
        <v>X</v>
      </c>
      <c r="P17" s="4" t="str">
        <f>IF(G17="申請中","O","")</f>
        <v/>
      </c>
      <c r="Q17" s="4" t="str">
        <f>IF(D17&amp;E17&amp;F17&amp;G17="","X","O")</f>
        <v>X</v>
      </c>
      <c r="R17" s="4" t="str">
        <f>IF(AND(Q17="O",L17=0),"X","O")</f>
        <v>O</v>
      </c>
      <c r="S17" s="4" t="str">
        <f>IF(AND(Q17="O",M17=0),"X","O")</f>
        <v>O</v>
      </c>
      <c r="T17" s="4" t="str">
        <f>IF(AND(Q17="O",F17=0),"X","O")</f>
        <v>O</v>
      </c>
      <c r="U17" s="4" t="str">
        <f>IF(OR(Q17="X",AND(Q17="O",OR(AND(N17="O",O17="O"),P17="O"))),"O","X")</f>
        <v>O</v>
      </c>
      <c r="W17" s="3"/>
    </row>
    <row r="18" s="4" customFormat="1" ht="25.5" customHeight="1" spans="2:23">
      <c r="B18" s="26" t="str">
        <f>IF(R18&amp;S18&amp;T18&amp;U18="OOOO","OK","NG")</f>
        <v>OK</v>
      </c>
      <c r="C18" s="35">
        <v>10</v>
      </c>
      <c r="D18" s="46"/>
      <c r="E18" s="46"/>
      <c r="F18" s="51"/>
      <c r="G18" s="52"/>
      <c r="H18" s="3"/>
      <c r="I18" s="3"/>
      <c r="L18" s="4">
        <f t="array" ref="L18">MAX(IFERROR(FIND(区切文字,TRIM(D18)),0))</f>
        <v>0</v>
      </c>
      <c r="M18" s="4">
        <f t="array" ref="M18">MAX(IFERROR(FIND(区切文字,TRIM(E18)),0))</f>
        <v>0</v>
      </c>
      <c r="N18" s="4" t="str">
        <f>IF(ISNUMBER(VALUE(G18)),"O","X")</f>
        <v>O</v>
      </c>
      <c r="O18" s="4" t="str">
        <f>IF(LEN(G18)=10,"O","X")</f>
        <v>X</v>
      </c>
      <c r="P18" s="4" t="str">
        <f>IF(G18="申請中","O","")</f>
        <v/>
      </c>
      <c r="Q18" s="4" t="str">
        <f>IF(D18&amp;E18&amp;F18&amp;G18="","X","O")</f>
        <v>X</v>
      </c>
      <c r="R18" s="4" t="str">
        <f>IF(AND(Q18="O",L18=0),"X","O")</f>
        <v>O</v>
      </c>
      <c r="S18" s="4" t="str">
        <f>IF(AND(Q18="O",M18=0),"X","O")</f>
        <v>O</v>
      </c>
      <c r="T18" s="4" t="str">
        <f>IF(AND(Q18="O",F18=0),"X","O")</f>
        <v>O</v>
      </c>
      <c r="U18" s="4" t="str">
        <f>IF(OR(Q18="X",AND(Q18="O",OR(AND(N18="O",O18="O"),P18="O"))),"O","X")</f>
        <v>O</v>
      </c>
      <c r="W18" s="3"/>
    </row>
    <row r="19" s="4" customFormat="1" ht="6.75" customHeight="1" spans="2:23">
      <c r="B19" s="1"/>
      <c r="C19" s="1"/>
      <c r="D19" s="1"/>
      <c r="E19" s="1"/>
      <c r="F19" s="1"/>
      <c r="G19" s="2"/>
      <c r="H19" s="3"/>
      <c r="I19" s="3"/>
      <c r="W19" s="3"/>
    </row>
    <row r="20" s="4" customFormat="1" ht="25.5" hidden="1" customHeight="1" spans="2:23">
      <c r="B20" s="11" t="str">
        <f>IF(Q20&amp;R20&amp;S20="OO","OK","NG")</f>
        <v>OK</v>
      </c>
      <c r="C20" s="38" t="s">
        <v>22</v>
      </c>
      <c r="D20" s="53" t="s">
        <v>60</v>
      </c>
      <c r="E20" s="40"/>
      <c r="F20" s="12"/>
      <c r="G20" s="41"/>
      <c r="H20" s="3"/>
      <c r="I20" s="3"/>
      <c r="L20" s="4">
        <f t="array" ref="L20">MAX(IFERROR(FIND(区切文字,TRIM(D20)),0))</f>
        <v>3</v>
      </c>
      <c r="Q20" s="4" t="str">
        <f t="shared" ref="Q20" si="11">IF(D20&amp;E20&amp;F20&amp;G20="","X","O")</f>
        <v>O</v>
      </c>
      <c r="R20" s="4" t="str">
        <f t="shared" ref="R20" si="12">IF(AND(Q20="O",L20=0),"X","O")</f>
        <v>O</v>
      </c>
      <c r="W20" s="3"/>
    </row>
  </sheetData>
  <sheetProtection algorithmName="SHA-512" hashValue="IDksvyNcpQdjN/HQ00PuoizJhasN2TQyxQ225aUZY9AGaO+om8FYUKgTThwW1hhT1VyWTKz4haA73tvPcFFNeg==" saltValue="gydy6AywbKT484gfYhZSEw==" spinCount="100000" sheet="1" objects="1" scenarios="1"/>
  <mergeCells count="2">
    <mergeCell ref="E2:G2"/>
    <mergeCell ref="E3:G4"/>
  </mergeCells>
  <conditionalFormatting sqref="D6:E6 D9:G15 D20">
    <cfRule type="expression" dxfId="3" priority="1" stopIfTrue="1">
      <formula>D6=""</formula>
    </cfRule>
  </conditionalFormatting>
  <conditionalFormatting sqref="B6:B20">
    <cfRule type="expression" dxfId="4" priority="2" stopIfTrue="1">
      <formula>B6="NG"</formula>
    </cfRule>
  </conditionalFormatting>
  <conditionalFormatting sqref="E2:G2">
    <cfRule type="expression" dxfId="5" priority="3" stopIfTrue="1">
      <formula>$E$2&lt;&gt;""</formula>
    </cfRule>
  </conditionalFormatting>
  <conditionalFormatting sqref="C2:C3 B5:G5">
    <cfRule type="expression" dxfId="6" priority="4" stopIfTrue="1">
      <formula>$D$2="女子"</formula>
    </cfRule>
    <cfRule type="expression" dxfId="7" priority="5" stopIfTrue="1">
      <formula>$D$2="男子"</formula>
    </cfRule>
  </conditionalFormatting>
  <dataValidations count="3">
    <dataValidation type="list" allowBlank="1" showInputMessage="1" showErrorMessage="1" sqref="D2">
      <formula1>種目</formula1>
    </dataValidation>
    <dataValidation type="list" allowBlank="1" showInputMessage="1" showErrorMessage="1" sqref="D3">
      <formula1>チーム種別</formula1>
    </dataValidation>
    <dataValidation type="list" allowBlank="1" showInputMessage="1" showErrorMessage="1" sqref="F9:F18">
      <formula1>学年</formula1>
    </dataValidation>
  </dataValidation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1:V20"/>
  <sheetViews>
    <sheetView showGridLines="0" showRowColHeaders="0" workbookViewId="0">
      <selection activeCell="D3" sqref="D3"/>
    </sheetView>
  </sheetViews>
  <sheetFormatPr defaultColWidth="9" defaultRowHeight="21"/>
  <cols>
    <col min="1" max="1" width="3.5" style="1" customWidth="1"/>
    <col min="2" max="2" width="6.25" style="1" customWidth="1"/>
    <col min="3" max="3" width="10.875" style="1" customWidth="1"/>
    <col min="4" max="5" width="25.625" style="1" customWidth="1"/>
    <col min="6" max="6" width="14" style="1" customWidth="1"/>
    <col min="7" max="7" width="20.25" style="2" customWidth="1"/>
    <col min="8" max="8" width="1.5" style="3" customWidth="1"/>
    <col min="9" max="9" width="19.75" style="3" hidden="1" customWidth="1"/>
    <col min="10" max="10" width="5" style="4" hidden="1" customWidth="1"/>
    <col min="11" max="11" width="9" style="4" hidden="1" customWidth="1"/>
    <col min="12" max="21" width="3.875" style="4" hidden="1" customWidth="1"/>
    <col min="22" max="22" width="9" style="4" hidden="1" customWidth="1"/>
    <col min="23" max="23" width="9" style="3"/>
    <col min="24" max="16384" width="9" style="1"/>
  </cols>
  <sheetData>
    <row r="1" spans="10:20"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</row>
    <row r="2" ht="22.5" customHeight="1" spans="3:20">
      <c r="C2" s="5" t="s">
        <v>32</v>
      </c>
      <c r="D2" s="6" t="s">
        <v>0</v>
      </c>
      <c r="E2" s="7" t="str">
        <f>IF(D3="混合チーム(オープン参加)",IF(K4&lt;&gt;"",K4,""),IF(J4&lt;&gt;"",J4,IF(L4&lt;&gt;"",L4,IF(M4&lt;&gt;"",M4,""))))</f>
        <v>「判定」欄にNGがあります</v>
      </c>
      <c r="F2" s="8"/>
      <c r="G2" s="8"/>
      <c r="J2" s="4">
        <f>COUNTIF(B6:B20,"NG")</f>
        <v>8</v>
      </c>
      <c r="K2" s="4">
        <f>COUNTIF(B20,"NG")</f>
        <v>0</v>
      </c>
      <c r="L2" s="4">
        <f>SUM(Q2:T2)</f>
        <v>0</v>
      </c>
      <c r="M2" s="4">
        <f>SUM(P2:T2)</f>
        <v>0</v>
      </c>
      <c r="N2" s="4">
        <f>SUM(O2:T2)</f>
        <v>0</v>
      </c>
      <c r="O2" s="4">
        <f>COUNTIF($F$9:$F$18,"6")</f>
        <v>0</v>
      </c>
      <c r="P2" s="4">
        <f>COUNTIF($F$9:$F$18,"5")</f>
        <v>0</v>
      </c>
      <c r="Q2" s="4">
        <f>COUNTIF($F$9:$F$18,"4")</f>
        <v>0</v>
      </c>
      <c r="R2" s="4">
        <f>COUNTIF($F$9:$F$18,"3")</f>
        <v>0</v>
      </c>
      <c r="S2" s="4">
        <f>COUNTIF($F$9:$F$18,"2")</f>
        <v>0</v>
      </c>
      <c r="T2" s="4">
        <f t="shared" ref="T2" si="0">COUNTIF($F$9:$F$18,"1")</f>
        <v>0</v>
      </c>
    </row>
    <row r="3" ht="22.5" customHeight="1" spans="3:14">
      <c r="C3" s="5" t="s">
        <v>33</v>
      </c>
      <c r="D3" s="9"/>
      <c r="E3" s="10" t="str">
        <f>"⇐【"&amp;D2&amp;"】で複数参加する場合、シートコピー後、選択してください。
　オープン参加の場合も選択してくだい"</f>
        <v>⇐【男子】で複数参加する場合、シートコピー後、選択してください。
　オープン参加の場合も選択してくだい</v>
      </c>
      <c r="F3" s="10"/>
      <c r="G3" s="10"/>
      <c r="J3" s="4">
        <v>0</v>
      </c>
      <c r="K3" s="4">
        <v>0</v>
      </c>
      <c r="L3" s="4">
        <v>1</v>
      </c>
      <c r="M3" s="4">
        <v>4</v>
      </c>
      <c r="N3" s="4">
        <v>7</v>
      </c>
    </row>
    <row r="4" spans="5:13">
      <c r="E4" s="10"/>
      <c r="F4" s="10"/>
      <c r="G4" s="10"/>
      <c r="J4" s="4" t="str">
        <f>IF(J2&gt;J3,"「判定」欄にNGがあります","")</f>
        <v>「判定」欄にNGがあります</v>
      </c>
      <c r="K4" s="4" t="str">
        <f>IF(K2&gt;K3,"オープン参加でも「帯同審判員」は必須です","")</f>
        <v/>
      </c>
      <c r="L4" s="4" t="str">
        <f>IF(L2&lt;L3,L1&amp;"の部に参加する選手が不足しています","")</f>
        <v>4年生以下の部に参加する選手が不足しています</v>
      </c>
      <c r="M4" s="4" t="str">
        <f>IF(M2&lt;M3,M1&amp;"の部に参加する選手が不足しています","")</f>
        <v>5年生以下の部に参加する選手が不足しています</v>
      </c>
    </row>
    <row r="5" ht="36.75" customHeight="1" spans="2:22">
      <c r="B5" s="11" t="s">
        <v>34</v>
      </c>
      <c r="C5" s="12"/>
      <c r="D5" s="13" t="s">
        <v>35</v>
      </c>
      <c r="E5" s="13" t="s">
        <v>36</v>
      </c>
      <c r="F5" s="14" t="s">
        <v>37</v>
      </c>
      <c r="G5" s="15" t="s">
        <v>38</v>
      </c>
      <c r="L5" s="4" t="s">
        <v>39</v>
      </c>
      <c r="M5" s="4" t="s">
        <v>40</v>
      </c>
      <c r="N5" s="4" t="s">
        <v>41</v>
      </c>
      <c r="O5" s="4" t="s">
        <v>42</v>
      </c>
      <c r="P5" s="4" t="s">
        <v>43</v>
      </c>
      <c r="Q5" s="4" t="s">
        <v>44</v>
      </c>
      <c r="R5" s="4" t="s">
        <v>45</v>
      </c>
      <c r="S5" s="4" t="s">
        <v>46</v>
      </c>
      <c r="T5" s="4" t="s">
        <v>47</v>
      </c>
      <c r="U5" s="4" t="s">
        <v>48</v>
      </c>
      <c r="V5" s="4" t="s">
        <v>9</v>
      </c>
    </row>
    <row r="6" ht="25.5" customHeight="1" spans="2:19">
      <c r="B6" s="16" t="str">
        <f>IF(Q6&amp;R6&amp;S6="OOO","OK","NG")</f>
        <v>NG</v>
      </c>
      <c r="C6" s="17" t="s">
        <v>49</v>
      </c>
      <c r="D6" s="18"/>
      <c r="E6" s="18"/>
      <c r="F6" s="19"/>
      <c r="G6" s="20"/>
      <c r="L6" s="4">
        <f t="array" ref="L6">MAX(IFERROR(FIND(区切文字,TRIM(D6)),0))</f>
        <v>0</v>
      </c>
      <c r="M6" s="4">
        <f t="array" ref="M6">MAX(IFERROR(FIND(区切文字,TRIM(E6)),0))</f>
        <v>0</v>
      </c>
      <c r="Q6" s="4" t="str">
        <f t="shared" ref="Q6:Q14" si="1">IF(D6&amp;E6&amp;F6&amp;G6="","X","O")</f>
        <v>X</v>
      </c>
      <c r="R6" s="4" t="str">
        <f t="shared" ref="R6:R14" si="2">IF(AND(Q6="O",L6=0),"X","O")</f>
        <v>O</v>
      </c>
      <c r="S6" s="4" t="str">
        <f t="shared" ref="S6:S14" si="3">IF(AND(Q6="O",M6=0),"X","O")</f>
        <v>O</v>
      </c>
    </row>
    <row r="7" ht="25.5" customHeight="1" spans="2:19">
      <c r="B7" s="21" t="str">
        <f>IF(R7&amp;S7="OO","OK","NG")</f>
        <v>OK</v>
      </c>
      <c r="C7" s="22" t="s">
        <v>50</v>
      </c>
      <c r="D7" s="23"/>
      <c r="E7" s="23"/>
      <c r="F7" s="24"/>
      <c r="G7" s="25"/>
      <c r="L7" s="4">
        <f t="array" ref="L7">MAX(IFERROR(FIND(区切文字,TRIM(D7)),0))</f>
        <v>0</v>
      </c>
      <c r="M7" s="4">
        <f t="array" ref="M7">MAX(IFERROR(FIND(区切文字,TRIM(E7)),0))</f>
        <v>0</v>
      </c>
      <c r="Q7" s="4" t="str">
        <f>IF(D7&amp;E7&amp;F7&amp;G7="","X","O")</f>
        <v>X</v>
      </c>
      <c r="R7" s="4" t="str">
        <f>IF(AND(Q7="O",L7=0),"X","O")</f>
        <v>O</v>
      </c>
      <c r="S7" s="4" t="str">
        <f>IF(AND(Q7="O",M7=0),"X","O")</f>
        <v>O</v>
      </c>
    </row>
    <row r="8" ht="25.5" customHeight="1" spans="2:19">
      <c r="B8" s="26" t="str">
        <f>IF(R8&amp;S8="OO","OK","NG")</f>
        <v>OK</v>
      </c>
      <c r="C8" s="27" t="s">
        <v>50</v>
      </c>
      <c r="D8" s="28"/>
      <c r="E8" s="28"/>
      <c r="F8" s="29"/>
      <c r="G8" s="30"/>
      <c r="L8" s="4">
        <f t="array" ref="L8">MAX(IFERROR(FIND(区切文字,TRIM(D8)),0))</f>
        <v>0</v>
      </c>
      <c r="M8" s="4">
        <f t="array" ref="M8">MAX(IFERROR(FIND(区切文字,TRIM(E8)),0))</f>
        <v>0</v>
      </c>
      <c r="Q8" s="4" t="str">
        <f t="shared" ref="Q8:Q14" si="4">IF(D8&amp;E8&amp;F8&amp;G8="","X","O")</f>
        <v>X</v>
      </c>
      <c r="R8" s="4" t="str">
        <f t="shared" ref="R8:R14" si="5">IF(AND(Q8="O",L8=0),"X","O")</f>
        <v>O</v>
      </c>
      <c r="S8" s="4" t="str">
        <f t="shared" ref="S8:S14" si="6">IF(AND(Q8="O",M8=0),"X","O")</f>
        <v>O</v>
      </c>
    </row>
    <row r="9" ht="25.5" customHeight="1" spans="2:21">
      <c r="B9" s="16" t="str">
        <f>IF(Q9&amp;R9&amp;S9&amp;T9&amp;U9="OOOOO","OK","NG")</f>
        <v>NG</v>
      </c>
      <c r="C9" s="17">
        <v>1</v>
      </c>
      <c r="D9" s="18"/>
      <c r="E9" s="18"/>
      <c r="F9" s="31"/>
      <c r="G9" s="32"/>
      <c r="L9" s="4">
        <f t="array" ref="L9">MAX(IFERROR(FIND(区切文字,TRIM(D9)),0))</f>
        <v>0</v>
      </c>
      <c r="M9" s="4">
        <f t="array" ref="M9">MAX(IFERROR(FIND(区切文字,TRIM(E9)),0))</f>
        <v>0</v>
      </c>
      <c r="N9" s="4" t="str">
        <f>IF(ISNUMBER(VALUE(G9)),"O","X")</f>
        <v>O</v>
      </c>
      <c r="O9" s="4" t="str">
        <f>IF(LEN(G9)=10,"O","X")</f>
        <v>X</v>
      </c>
      <c r="P9" s="4" t="str">
        <f t="shared" ref="P9:P14" si="7">IF(G9="申請中","O","")</f>
        <v/>
      </c>
      <c r="Q9" s="4" t="str">
        <f>IF(D9&amp;E9&amp;F9&amp;G9="","X","O")</f>
        <v>X</v>
      </c>
      <c r="R9" s="4" t="str">
        <f>IF(AND(Q9="O",L9=0),"X","O")</f>
        <v>O</v>
      </c>
      <c r="S9" s="4" t="str">
        <f>IF(AND(Q9="O",M9=0),"X","O")</f>
        <v>O</v>
      </c>
      <c r="T9" s="4" t="str">
        <f t="shared" ref="T9:T14" si="8">IF(AND(Q9="O",F9=0),"X","O")</f>
        <v>O</v>
      </c>
      <c r="U9" s="4" t="str">
        <f t="shared" ref="U9:U14" si="9">IF(OR(Q9="X",AND(Q9="O",OR(AND(N9="O",O9="O"),P9="O"))),"O","X")</f>
        <v>O</v>
      </c>
    </row>
    <row r="10" ht="25.5" customHeight="1" spans="2:21">
      <c r="B10" s="21" t="str">
        <f t="shared" ref="B10:B15" si="10">IF(Q10&amp;R10&amp;S10&amp;T10&amp;U10="OOOOO","OK","NG")</f>
        <v>NG</v>
      </c>
      <c r="C10" s="22">
        <v>2</v>
      </c>
      <c r="D10" s="23"/>
      <c r="E10" s="23"/>
      <c r="F10" s="33"/>
      <c r="G10" s="34"/>
      <c r="L10" s="4">
        <f t="array" ref="L10">MAX(IFERROR(FIND(区切文字,TRIM(D10)),0))</f>
        <v>0</v>
      </c>
      <c r="M10" s="4">
        <f t="array" ref="M10">MAX(IFERROR(FIND(区切文字,TRIM(E10)),0))</f>
        <v>0</v>
      </c>
      <c r="N10" s="4" t="str">
        <f t="shared" ref="N10:N14" si="11">IF(ISNUMBER(VALUE(G10)),"O","X")</f>
        <v>O</v>
      </c>
      <c r="O10" s="4" t="str">
        <f t="shared" ref="O10:O14" si="12">IF(LEN(G10)=10,"O","X")</f>
        <v>X</v>
      </c>
      <c r="P10" s="4" t="str">
        <f>IF(G10="申請中","O","")</f>
        <v/>
      </c>
      <c r="Q10" s="4" t="str">
        <f>IF(D10&amp;E10&amp;F10&amp;G10="","X","O")</f>
        <v>X</v>
      </c>
      <c r="R10" s="4" t="str">
        <f>IF(AND(Q10="O",L10=0),"X","O")</f>
        <v>O</v>
      </c>
      <c r="S10" s="4" t="str">
        <f>IF(AND(Q10="O",M10=0),"X","O")</f>
        <v>O</v>
      </c>
      <c r="T10" s="4" t="str">
        <f>IF(AND(Q10="O",F10=0),"X","O")</f>
        <v>O</v>
      </c>
      <c r="U10" s="4" t="str">
        <f>IF(OR(Q10="X",AND(Q10="O",OR(AND(N10="O",O10="O"),P10="O"))),"O","X")</f>
        <v>O</v>
      </c>
    </row>
    <row r="11" ht="25.5" customHeight="1" spans="2:21">
      <c r="B11" s="21" t="str">
        <f>IF(Q11&amp;R11&amp;S11&amp;T11&amp;U11="OOOOO","OK","NG")</f>
        <v>NG</v>
      </c>
      <c r="C11" s="22">
        <v>3</v>
      </c>
      <c r="D11" s="23"/>
      <c r="E11" s="23"/>
      <c r="F11" s="33"/>
      <c r="G11" s="34"/>
      <c r="L11" s="4">
        <f t="array" ref="L11">MAX(IFERROR(FIND(区切文字,TRIM(D11)),0))</f>
        <v>0</v>
      </c>
      <c r="M11" s="4">
        <f t="array" ref="M11">MAX(IFERROR(FIND(区切文字,TRIM(E11)),0))</f>
        <v>0</v>
      </c>
      <c r="N11" s="4" t="str">
        <f>IF(ISNUMBER(VALUE(G11)),"O","X")</f>
        <v>O</v>
      </c>
      <c r="O11" s="4" t="str">
        <f>IF(LEN(G11)=10,"O","X")</f>
        <v>X</v>
      </c>
      <c r="P11" s="4" t="str">
        <f>IF(G11="申請中","O","")</f>
        <v/>
      </c>
      <c r="Q11" s="4" t="str">
        <f>IF(D11&amp;E11&amp;F11&amp;G11="","X","O")</f>
        <v>X</v>
      </c>
      <c r="R11" s="4" t="str">
        <f>IF(AND(Q11="O",L11=0),"X","O")</f>
        <v>O</v>
      </c>
      <c r="S11" s="4" t="str">
        <f>IF(AND(Q11="O",M11=0),"X","O")</f>
        <v>O</v>
      </c>
      <c r="T11" s="4" t="str">
        <f>IF(AND(Q11="O",F11=0),"X","O")</f>
        <v>O</v>
      </c>
      <c r="U11" s="4" t="str">
        <f>IF(OR(Q11="X",AND(Q11="O",OR(AND(N11="O",O11="O"),P11="O"))),"O","X")</f>
        <v>O</v>
      </c>
    </row>
    <row r="12" ht="25.5" customHeight="1" spans="2:21">
      <c r="B12" s="21" t="str">
        <f>IF(Q12&amp;R12&amp;S12&amp;T12&amp;U12="OOOOO","OK","NG")</f>
        <v>NG</v>
      </c>
      <c r="C12" s="22">
        <v>4</v>
      </c>
      <c r="D12" s="23"/>
      <c r="E12" s="23"/>
      <c r="F12" s="33"/>
      <c r="G12" s="34"/>
      <c r="L12" s="4">
        <f t="array" ref="L12">MAX(IFERROR(FIND(区切文字,TRIM(D12)),0))</f>
        <v>0</v>
      </c>
      <c r="M12" s="4">
        <f t="array" ref="M12">MAX(IFERROR(FIND(区切文字,TRIM(E12)),0))</f>
        <v>0</v>
      </c>
      <c r="N12" s="4" t="str">
        <f>IF(ISNUMBER(VALUE(G12)),"O","X")</f>
        <v>O</v>
      </c>
      <c r="O12" s="4" t="str">
        <f>IF(LEN(G12)=10,"O","X")</f>
        <v>X</v>
      </c>
      <c r="P12" s="4" t="str">
        <f>IF(G12="申請中","O","")</f>
        <v/>
      </c>
      <c r="Q12" s="4" t="str">
        <f>IF(D12&amp;E12&amp;F12&amp;G12="","X","O")</f>
        <v>X</v>
      </c>
      <c r="R12" s="4" t="str">
        <f>IF(AND(Q12="O",L12=0),"X","O")</f>
        <v>O</v>
      </c>
      <c r="S12" s="4" t="str">
        <f>IF(AND(Q12="O",M12=0),"X","O")</f>
        <v>O</v>
      </c>
      <c r="T12" s="4" t="str">
        <f>IF(AND(Q12="O",F12=0),"X","O")</f>
        <v>O</v>
      </c>
      <c r="U12" s="4" t="str">
        <f>IF(OR(Q12="X",AND(Q12="O",OR(AND(N12="O",O12="O"),P12="O"))),"O","X")</f>
        <v>O</v>
      </c>
    </row>
    <row r="13" ht="25.5" customHeight="1" spans="2:21">
      <c r="B13" s="21" t="str">
        <f>IF(Q13&amp;R13&amp;S13&amp;T13&amp;U13="OOOOO","OK","NG")</f>
        <v>NG</v>
      </c>
      <c r="C13" s="22">
        <v>5</v>
      </c>
      <c r="D13" s="23"/>
      <c r="E13" s="23"/>
      <c r="F13" s="33"/>
      <c r="G13" s="34"/>
      <c r="L13" s="4">
        <f t="array" ref="L13">MAX(IFERROR(FIND(区切文字,TRIM(D13)),0))</f>
        <v>0</v>
      </c>
      <c r="M13" s="4">
        <f t="array" ref="M13">MAX(IFERROR(FIND(区切文字,TRIM(E13)),0))</f>
        <v>0</v>
      </c>
      <c r="N13" s="4" t="str">
        <f>IF(ISNUMBER(VALUE(G13)),"O","X")</f>
        <v>O</v>
      </c>
      <c r="O13" s="4" t="str">
        <f>IF(LEN(G13)=10,"O","X")</f>
        <v>X</v>
      </c>
      <c r="P13" s="4" t="str">
        <f>IF(G13="申請中","O","")</f>
        <v/>
      </c>
      <c r="Q13" s="4" t="str">
        <f>IF(D13&amp;E13&amp;F13&amp;G13="","X","O")</f>
        <v>X</v>
      </c>
      <c r="R13" s="4" t="str">
        <f>IF(AND(Q13="O",L13=0),"X","O")</f>
        <v>O</v>
      </c>
      <c r="S13" s="4" t="str">
        <f>IF(AND(Q13="O",M13=0),"X","O")</f>
        <v>O</v>
      </c>
      <c r="T13" s="4" t="str">
        <f>IF(AND(Q13="O",F13=0),"X","O")</f>
        <v>O</v>
      </c>
      <c r="U13" s="4" t="str">
        <f>IF(OR(Q13="X",AND(Q13="O",OR(AND(N13="O",O13="O"),P13="O"))),"O","X")</f>
        <v>O</v>
      </c>
    </row>
    <row r="14" ht="25.5" customHeight="1" spans="2:21">
      <c r="B14" s="21" t="str">
        <f>IF(Q14&amp;R14&amp;S14&amp;T14&amp;U14="OOOOO","OK","NG")</f>
        <v>NG</v>
      </c>
      <c r="C14" s="22">
        <v>6</v>
      </c>
      <c r="D14" s="23"/>
      <c r="E14" s="23"/>
      <c r="F14" s="33"/>
      <c r="G14" s="34"/>
      <c r="L14" s="4">
        <f t="array" ref="L14">MAX(IFERROR(FIND(区切文字,TRIM(D14)),0))</f>
        <v>0</v>
      </c>
      <c r="M14" s="4">
        <f t="array" ref="M14">MAX(IFERROR(FIND(区切文字,TRIM(E14)),0))</f>
        <v>0</v>
      </c>
      <c r="N14" s="4" t="str">
        <f>IF(ISNUMBER(VALUE(G14)),"O","X")</f>
        <v>O</v>
      </c>
      <c r="O14" s="4" t="str">
        <f>IF(LEN(G14)=10,"O","X")</f>
        <v>X</v>
      </c>
      <c r="P14" s="4" t="str">
        <f>IF(G14="申請中","O","")</f>
        <v/>
      </c>
      <c r="Q14" s="4" t="str">
        <f>IF(D14&amp;E14&amp;F14&amp;G14="","X","O")</f>
        <v>X</v>
      </c>
      <c r="R14" s="4" t="str">
        <f>IF(AND(Q14="O",L14=0),"X","O")</f>
        <v>O</v>
      </c>
      <c r="S14" s="4" t="str">
        <f>IF(AND(Q14="O",M14=0),"X","O")</f>
        <v>O</v>
      </c>
      <c r="T14" s="4" t="str">
        <f>IF(AND(Q14="O",F14=0),"X","O")</f>
        <v>O</v>
      </c>
      <c r="U14" s="4" t="str">
        <f>IF(OR(Q14="X",AND(Q14="O",OR(AND(N14="O",O14="O"),P14="O"))),"O","X")</f>
        <v>O</v>
      </c>
    </row>
    <row r="15" ht="25.5" customHeight="1" spans="2:21">
      <c r="B15" s="21" t="str">
        <f>IF(Q15&amp;R15&amp;S15&amp;T15&amp;U15="OOOOO","OK","NG")</f>
        <v>NG</v>
      </c>
      <c r="C15" s="22">
        <v>7</v>
      </c>
      <c r="D15" s="23"/>
      <c r="E15" s="23"/>
      <c r="F15" s="33"/>
      <c r="G15" s="34"/>
      <c r="L15" s="4">
        <f t="array" ref="L15">MAX(IFERROR(FIND(区切文字,TRIM(D15)),0))</f>
        <v>0</v>
      </c>
      <c r="M15" s="4">
        <f t="array" ref="M15">MAX(IFERROR(FIND(区切文字,TRIM(E15)),0))</f>
        <v>0</v>
      </c>
      <c r="N15" s="4" t="str">
        <f t="shared" ref="N15:N18" si="13">IF(ISNUMBER(VALUE(G15)),"O","X")</f>
        <v>O</v>
      </c>
      <c r="O15" s="4" t="str">
        <f t="shared" ref="O15:O18" si="14">IF(LEN(G15)=10,"O","X")</f>
        <v>X</v>
      </c>
      <c r="P15" s="4" t="str">
        <f t="shared" ref="P15:P18" si="15">IF(G15="申請中","O","")</f>
        <v/>
      </c>
      <c r="Q15" s="4" t="str">
        <f t="shared" ref="Q15:Q18" si="16">IF(D15&amp;E15&amp;F15&amp;G15="","X","O")</f>
        <v>X</v>
      </c>
      <c r="R15" s="4" t="str">
        <f t="shared" ref="R15:R18" si="17">IF(AND(Q15="O",L15=0),"X","O")</f>
        <v>O</v>
      </c>
      <c r="S15" s="4" t="str">
        <f t="shared" ref="S15:S18" si="18">IF(AND(Q15="O",M15=0),"X","O")</f>
        <v>O</v>
      </c>
      <c r="T15" s="4" t="str">
        <f t="shared" ref="T15:T18" si="19">IF(AND(Q15="O",F15=0),"X","O")</f>
        <v>O</v>
      </c>
      <c r="U15" s="4" t="str">
        <f t="shared" ref="U15:U18" si="20">IF(OR(Q15="X",AND(Q15="O",OR(AND(N15="O",O15="O"),P15="O"))),"O","X")</f>
        <v>O</v>
      </c>
    </row>
    <row r="16" ht="25.5" customHeight="1" spans="2:21">
      <c r="B16" s="21" t="str">
        <f t="shared" ref="B16:B18" si="21">IF(R16&amp;S16&amp;T16&amp;U16="OOOO","OK","NG")</f>
        <v>OK</v>
      </c>
      <c r="C16" s="22">
        <v>8</v>
      </c>
      <c r="D16" s="23"/>
      <c r="E16" s="23"/>
      <c r="F16" s="33"/>
      <c r="G16" s="34"/>
      <c r="L16" s="4">
        <f t="array" ref="L16">MAX(IFERROR(FIND(区切文字,TRIM(D16)),0))</f>
        <v>0</v>
      </c>
      <c r="M16" s="4">
        <f t="array" ref="M16">MAX(IFERROR(FIND(区切文字,TRIM(E16)),0))</f>
        <v>0</v>
      </c>
      <c r="N16" s="4" t="str">
        <f>IF(ISNUMBER(VALUE(G16)),"O","X")</f>
        <v>O</v>
      </c>
      <c r="O16" s="4" t="str">
        <f>IF(LEN(G16)=10,"O","X")</f>
        <v>X</v>
      </c>
      <c r="P16" s="4" t="str">
        <f>IF(G16="申請中","O","")</f>
        <v/>
      </c>
      <c r="Q16" s="4" t="str">
        <f>IF(D16&amp;E16&amp;F16&amp;G16="","X","O")</f>
        <v>X</v>
      </c>
      <c r="R16" s="4" t="str">
        <f>IF(AND(Q16="O",L16=0),"X","O")</f>
        <v>O</v>
      </c>
      <c r="S16" s="4" t="str">
        <f>IF(AND(Q16="O",M16=0),"X","O")</f>
        <v>O</v>
      </c>
      <c r="T16" s="4" t="str">
        <f>IF(AND(Q16="O",F16=0),"X","O")</f>
        <v>O</v>
      </c>
      <c r="U16" s="4" t="str">
        <f>IF(OR(Q16="X",AND(Q16="O",OR(AND(N16="O",O16="O"),P16="O"))),"O","X")</f>
        <v>O</v>
      </c>
    </row>
    <row r="17" ht="25.5" customHeight="1" spans="2:21">
      <c r="B17" s="21" t="str">
        <f>IF(R17&amp;S17&amp;T17&amp;U17="OOOO","OK","NG")</f>
        <v>OK</v>
      </c>
      <c r="C17" s="22">
        <v>9</v>
      </c>
      <c r="D17" s="23"/>
      <c r="E17" s="23"/>
      <c r="F17" s="33"/>
      <c r="G17" s="34"/>
      <c r="L17" s="4">
        <f t="array" ref="L17">MAX(IFERROR(FIND(区切文字,TRIM(D17)),0))</f>
        <v>0</v>
      </c>
      <c r="M17" s="4">
        <f t="array" ref="M17">MAX(IFERROR(FIND(区切文字,TRIM(E17)),0))</f>
        <v>0</v>
      </c>
      <c r="N17" s="4" t="str">
        <f>IF(ISNUMBER(VALUE(G17)),"O","X")</f>
        <v>O</v>
      </c>
      <c r="O17" s="4" t="str">
        <f>IF(LEN(G17)=10,"O","X")</f>
        <v>X</v>
      </c>
      <c r="P17" s="4" t="str">
        <f>IF(G17="申請中","O","")</f>
        <v/>
      </c>
      <c r="Q17" s="4" t="str">
        <f>IF(D17&amp;E17&amp;F17&amp;G17="","X","O")</f>
        <v>X</v>
      </c>
      <c r="R17" s="4" t="str">
        <f>IF(AND(Q17="O",L17=0),"X","O")</f>
        <v>O</v>
      </c>
      <c r="S17" s="4" t="str">
        <f>IF(AND(Q17="O",M17=0),"X","O")</f>
        <v>O</v>
      </c>
      <c r="T17" s="4" t="str">
        <f>IF(AND(Q17="O",F17=0),"X","O")</f>
        <v>O</v>
      </c>
      <c r="U17" s="4" t="str">
        <f>IF(OR(Q17="X",AND(Q17="O",OR(AND(N17="O",O17="O"),P17="O"))),"O","X")</f>
        <v>O</v>
      </c>
    </row>
    <row r="18" ht="25.5" customHeight="1" spans="2:21">
      <c r="B18" s="26" t="str">
        <f>IF(R18&amp;S18&amp;T18&amp;U18="OOOO","OK","NG")</f>
        <v>OK</v>
      </c>
      <c r="C18" s="35">
        <v>10</v>
      </c>
      <c r="D18" s="28"/>
      <c r="E18" s="28"/>
      <c r="F18" s="36"/>
      <c r="G18" s="37"/>
      <c r="L18" s="4">
        <f t="array" ref="L18">MAX(IFERROR(FIND(区切文字,TRIM(D18)),0))</f>
        <v>0</v>
      </c>
      <c r="M18" s="4">
        <f t="array" ref="M18">MAX(IFERROR(FIND(区切文字,TRIM(E18)),0))</f>
        <v>0</v>
      </c>
      <c r="N18" s="4" t="str">
        <f>IF(ISNUMBER(VALUE(G18)),"O","X")</f>
        <v>O</v>
      </c>
      <c r="O18" s="4" t="str">
        <f>IF(LEN(G18)=10,"O","X")</f>
        <v>X</v>
      </c>
      <c r="P18" s="4" t="str">
        <f>IF(G18="申請中","O","")</f>
        <v/>
      </c>
      <c r="Q18" s="4" t="str">
        <f>IF(D18&amp;E18&amp;F18&amp;G18="","X","O")</f>
        <v>X</v>
      </c>
      <c r="R18" s="4" t="str">
        <f>IF(AND(Q18="O",L18=0),"X","O")</f>
        <v>O</v>
      </c>
      <c r="S18" s="4" t="str">
        <f>IF(AND(Q18="O",M18=0),"X","O")</f>
        <v>O</v>
      </c>
      <c r="T18" s="4" t="str">
        <f>IF(AND(Q18="O",F18=0),"X","O")</f>
        <v>O</v>
      </c>
      <c r="U18" s="4" t="str">
        <f>IF(OR(Q18="X",AND(Q18="O",OR(AND(N18="O",O18="O"),P18="O"))),"O","X")</f>
        <v>O</v>
      </c>
    </row>
    <row r="19" ht="6.75" customHeight="1"/>
    <row r="20" ht="25.5" hidden="1" customHeight="1" spans="2:18">
      <c r="B20" s="11" t="str">
        <f>IF(Q20&amp;R20&amp;S20="OO","OK","NG")</f>
        <v>OK</v>
      </c>
      <c r="C20" s="38" t="s">
        <v>22</v>
      </c>
      <c r="D20" s="39" t="s">
        <v>60</v>
      </c>
      <c r="E20" s="40"/>
      <c r="F20" s="12"/>
      <c r="G20" s="41"/>
      <c r="L20" s="4">
        <f t="array" ref="L20">MAX(IFERROR(FIND(区切文字,TRIM(D20)),0))</f>
        <v>3</v>
      </c>
      <c r="Q20" s="4" t="str">
        <f t="shared" ref="Q20" si="22">IF(D20&amp;E20&amp;F20&amp;G20="","X","O")</f>
        <v>O</v>
      </c>
      <c r="R20" s="4" t="str">
        <f t="shared" ref="R20" si="23">IF(AND(Q20="O",L20=0),"X","O")</f>
        <v>O</v>
      </c>
    </row>
  </sheetData>
  <sheetProtection algorithmName="SHA-512" hashValue="Hde5rTIt9LdeS1iLuM7X4UwPB9iuCAwqKpOImMpOsTNUKQI94qYSW59RXljl4YxMXQotoq7l+63V872o4giwDQ==" saltValue="JDDytlU+RtvUXe11p0dBJA==" spinCount="100000" sheet="1" objects="1" scenarios="1"/>
  <mergeCells count="2">
    <mergeCell ref="E2:G2"/>
    <mergeCell ref="E3:G4"/>
  </mergeCells>
  <conditionalFormatting sqref="D6:E6 D9:G15 D20">
    <cfRule type="expression" dxfId="8" priority="1" stopIfTrue="1">
      <formula>D6=""</formula>
    </cfRule>
  </conditionalFormatting>
  <conditionalFormatting sqref="B6:B20">
    <cfRule type="expression" dxfId="9" priority="2" stopIfTrue="1">
      <formula>B6="NG"</formula>
    </cfRule>
  </conditionalFormatting>
  <conditionalFormatting sqref="E2:G2">
    <cfRule type="expression" dxfId="10" priority="3" stopIfTrue="1">
      <formula>$E$2&lt;&gt;""</formula>
    </cfRule>
  </conditionalFormatting>
  <conditionalFormatting sqref="C2:C3 B5:G5">
    <cfRule type="expression" dxfId="11" priority="4" stopIfTrue="1">
      <formula>$D$2="女子"</formula>
    </cfRule>
    <cfRule type="expression" dxfId="12" priority="5" stopIfTrue="1">
      <formula>$D$2="男子"</formula>
    </cfRule>
  </conditionalFormatting>
  <dataValidations count="3">
    <dataValidation type="list" allowBlank="1" showInputMessage="1" showErrorMessage="1" sqref="D2">
      <formula1>種目</formula1>
    </dataValidation>
    <dataValidation type="list" allowBlank="1" showInputMessage="1" showErrorMessage="1" sqref="D3">
      <formula1>チーム種別</formula1>
    </dataValidation>
    <dataValidation type="list" allowBlank="1" showInputMessage="1" showErrorMessage="1" sqref="F9:F18">
      <formula1>学年</formula1>
    </dataValidation>
  </dataValidation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1:V20"/>
  <sheetViews>
    <sheetView showGridLines="0" showRowColHeaders="0" workbookViewId="0">
      <selection activeCell="D3" sqref="D3"/>
    </sheetView>
  </sheetViews>
  <sheetFormatPr defaultColWidth="9" defaultRowHeight="21"/>
  <cols>
    <col min="1" max="1" width="3.5" style="1" customWidth="1"/>
    <col min="2" max="2" width="6.25" style="1" customWidth="1"/>
    <col min="3" max="3" width="10.875" style="1" customWidth="1"/>
    <col min="4" max="5" width="25.625" style="1" customWidth="1"/>
    <col min="6" max="6" width="14" style="1" customWidth="1"/>
    <col min="7" max="7" width="20.25" style="2" customWidth="1"/>
    <col min="8" max="8" width="1.5" style="3" customWidth="1"/>
    <col min="9" max="9" width="19.75" style="3" hidden="1" customWidth="1"/>
    <col min="10" max="10" width="5" style="4" hidden="1" customWidth="1"/>
    <col min="11" max="11" width="9" style="4" hidden="1" customWidth="1"/>
    <col min="12" max="21" width="3.875" style="4" hidden="1" customWidth="1"/>
    <col min="22" max="22" width="9" style="4" hidden="1" customWidth="1"/>
    <col min="23" max="23" width="9" style="3"/>
    <col min="24" max="16384" width="9" style="1"/>
  </cols>
  <sheetData>
    <row r="1" spans="10:20"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</row>
    <row r="2" ht="22.5" customHeight="1" spans="3:20">
      <c r="C2" s="5" t="s">
        <v>32</v>
      </c>
      <c r="D2" s="6" t="s">
        <v>1</v>
      </c>
      <c r="E2" s="7" t="str">
        <f>IF(D3="混合チーム(オープン参加)",IF(K4&lt;&gt;"",K4,""),IF(J4&lt;&gt;"",J4,IF(L4&lt;&gt;"",L4,IF(M4&lt;&gt;"",M4,""))))</f>
        <v>「判定」欄にNGがあります</v>
      </c>
      <c r="F2" s="8"/>
      <c r="G2" s="8"/>
      <c r="J2" s="4">
        <f>COUNTIF(B6:B20,"NG")</f>
        <v>8</v>
      </c>
      <c r="K2" s="4">
        <f>COUNTIF(B20,"NG")</f>
        <v>0</v>
      </c>
      <c r="L2" s="4">
        <f>SUM(Q2:T2)</f>
        <v>0</v>
      </c>
      <c r="M2" s="4">
        <f>SUM(P2:T2)</f>
        <v>0</v>
      </c>
      <c r="N2" s="4">
        <f>SUM(O2:T2)</f>
        <v>0</v>
      </c>
      <c r="O2" s="4">
        <f>COUNTIF($F$9:$F$18,"6")</f>
        <v>0</v>
      </c>
      <c r="P2" s="4">
        <f>COUNTIF($F$9:$F$18,"5")</f>
        <v>0</v>
      </c>
      <c r="Q2" s="4">
        <f>COUNTIF($F$9:$F$18,"4")</f>
        <v>0</v>
      </c>
      <c r="R2" s="4">
        <f>COUNTIF($F$9:$F$18,"3")</f>
        <v>0</v>
      </c>
      <c r="S2" s="4">
        <f>COUNTIF($F$9:$F$18,"2")</f>
        <v>0</v>
      </c>
      <c r="T2" s="4">
        <f t="shared" ref="T2" si="0">COUNTIF($F$9:$F$18,"1")</f>
        <v>0</v>
      </c>
    </row>
    <row r="3" ht="22.5" customHeight="1" spans="3:14">
      <c r="C3" s="5" t="s">
        <v>33</v>
      </c>
      <c r="D3" s="9"/>
      <c r="E3" s="10" t="str">
        <f>"⇐【"&amp;D2&amp;"】で複数参加する場合、シートコピー後、選択してください。
　オープン参加の場合も選択してくだい"</f>
        <v>⇐【女子】で複数参加する場合、シートコピー後、選択してください。
　オープン参加の場合も選択してくだい</v>
      </c>
      <c r="F3" s="10"/>
      <c r="G3" s="10"/>
      <c r="J3" s="4">
        <v>0</v>
      </c>
      <c r="K3" s="4">
        <v>0</v>
      </c>
      <c r="L3" s="4">
        <v>1</v>
      </c>
      <c r="M3" s="4">
        <v>4</v>
      </c>
      <c r="N3" s="4">
        <v>7</v>
      </c>
    </row>
    <row r="4" spans="5:13">
      <c r="E4" s="10"/>
      <c r="F4" s="10"/>
      <c r="G4" s="10"/>
      <c r="J4" s="4" t="str">
        <f>IF(J2&gt;J3,"「判定」欄にNGがあります","")</f>
        <v>「判定」欄にNGがあります</v>
      </c>
      <c r="K4" s="4" t="str">
        <f>IF(K2&gt;K3,"オープン参加でも「帯同審判員」は必須です","")</f>
        <v/>
      </c>
      <c r="L4" s="4" t="str">
        <f>IF(L2&lt;L3,L1&amp;"の部に参加する選手が不足しています","")</f>
        <v>4年生以下の部に参加する選手が不足しています</v>
      </c>
      <c r="M4" s="4" t="str">
        <f>IF(M2&lt;M3,M1&amp;"の部に参加する選手が不足しています","")</f>
        <v>5年生以下の部に参加する選手が不足しています</v>
      </c>
    </row>
    <row r="5" ht="36.75" customHeight="1" spans="2:22">
      <c r="B5" s="11" t="s">
        <v>34</v>
      </c>
      <c r="C5" s="12"/>
      <c r="D5" s="13" t="s">
        <v>35</v>
      </c>
      <c r="E5" s="13" t="s">
        <v>36</v>
      </c>
      <c r="F5" s="14" t="s">
        <v>37</v>
      </c>
      <c r="G5" s="15" t="s">
        <v>38</v>
      </c>
      <c r="L5" s="4" t="s">
        <v>39</v>
      </c>
      <c r="M5" s="4" t="s">
        <v>40</v>
      </c>
      <c r="N5" s="4" t="s">
        <v>41</v>
      </c>
      <c r="O5" s="4" t="s">
        <v>42</v>
      </c>
      <c r="P5" s="4" t="s">
        <v>43</v>
      </c>
      <c r="Q5" s="4" t="s">
        <v>44</v>
      </c>
      <c r="R5" s="4" t="s">
        <v>45</v>
      </c>
      <c r="S5" s="4" t="s">
        <v>46</v>
      </c>
      <c r="T5" s="4" t="s">
        <v>47</v>
      </c>
      <c r="U5" s="4" t="s">
        <v>48</v>
      </c>
      <c r="V5" s="4" t="s">
        <v>9</v>
      </c>
    </row>
    <row r="6" ht="25.5" customHeight="1" spans="2:19">
      <c r="B6" s="16" t="str">
        <f>IF(Q6&amp;R6&amp;S6="OOO","OK","NG")</f>
        <v>NG</v>
      </c>
      <c r="C6" s="17" t="s">
        <v>49</v>
      </c>
      <c r="D6" s="18"/>
      <c r="E6" s="18"/>
      <c r="F6" s="19"/>
      <c r="G6" s="20"/>
      <c r="L6" s="4">
        <f t="array" ref="L6">MAX(IFERROR(FIND(区切文字,TRIM(D6)),0))</f>
        <v>0</v>
      </c>
      <c r="M6" s="4">
        <f t="array" ref="M6">MAX(IFERROR(FIND(区切文字,TRIM(E6)),0))</f>
        <v>0</v>
      </c>
      <c r="Q6" s="4" t="str">
        <f t="shared" ref="Q6:Q18" si="1">IF(D6&amp;E6&amp;F6&amp;G6="","X","O")</f>
        <v>X</v>
      </c>
      <c r="R6" s="4" t="str">
        <f t="shared" ref="R6:R18" si="2">IF(AND(Q6="O",L6=0),"X","O")</f>
        <v>O</v>
      </c>
      <c r="S6" s="4" t="str">
        <f t="shared" ref="S6:S18" si="3">IF(AND(Q6="O",M6=0),"X","O")</f>
        <v>O</v>
      </c>
    </row>
    <row r="7" ht="25.5" customHeight="1" spans="2:19">
      <c r="B7" s="21" t="str">
        <f>IF(R7&amp;S7="OO","OK","NG")</f>
        <v>OK</v>
      </c>
      <c r="C7" s="22" t="s">
        <v>50</v>
      </c>
      <c r="D7" s="23"/>
      <c r="E7" s="23"/>
      <c r="F7" s="24"/>
      <c r="G7" s="25"/>
      <c r="L7" s="4">
        <f t="array" ref="L7">MAX(IFERROR(FIND(区切文字,TRIM(D7)),0))</f>
        <v>0</v>
      </c>
      <c r="M7" s="4">
        <f t="array" ref="M7">MAX(IFERROR(FIND(区切文字,TRIM(E7)),0))</f>
        <v>0</v>
      </c>
      <c r="Q7" s="4" t="str">
        <f>IF(D7&amp;E7&amp;F7&amp;G7="","X","O")</f>
        <v>X</v>
      </c>
      <c r="R7" s="4" t="str">
        <f>IF(AND(Q7="O",L7=0),"X","O")</f>
        <v>O</v>
      </c>
      <c r="S7" s="4" t="str">
        <f>IF(AND(Q7="O",M7=0),"X","O")</f>
        <v>O</v>
      </c>
    </row>
    <row r="8" ht="25.5" customHeight="1" spans="2:19">
      <c r="B8" s="26" t="str">
        <f>IF(R8&amp;S8="OO","OK","NG")</f>
        <v>OK</v>
      </c>
      <c r="C8" s="27" t="s">
        <v>50</v>
      </c>
      <c r="D8" s="28"/>
      <c r="E8" s="28"/>
      <c r="F8" s="29"/>
      <c r="G8" s="30"/>
      <c r="L8" s="4">
        <f t="array" ref="L8">MAX(IFERROR(FIND(区切文字,TRIM(D8)),0))</f>
        <v>0</v>
      </c>
      <c r="M8" s="4">
        <f t="array" ref="M8">MAX(IFERROR(FIND(区切文字,TRIM(E8)),0))</f>
        <v>0</v>
      </c>
      <c r="Q8" s="4" t="str">
        <f>IF(D8&amp;E8&amp;F8&amp;G8="","X","O")</f>
        <v>X</v>
      </c>
      <c r="R8" s="4" t="str">
        <f>IF(AND(Q8="O",L8=0),"X","O")</f>
        <v>O</v>
      </c>
      <c r="S8" s="4" t="str">
        <f>IF(AND(Q8="O",M8=0),"X","O")</f>
        <v>O</v>
      </c>
    </row>
    <row r="9" ht="25.5" customHeight="1" spans="2:21">
      <c r="B9" s="16" t="str">
        <f>IF(Q9&amp;R9&amp;S9&amp;T9&amp;U9="OOOOO","OK","NG")</f>
        <v>NG</v>
      </c>
      <c r="C9" s="17">
        <v>1</v>
      </c>
      <c r="D9" s="18"/>
      <c r="E9" s="18"/>
      <c r="F9" s="31"/>
      <c r="G9" s="32"/>
      <c r="L9" s="4">
        <f t="array" ref="L9">MAX(IFERROR(FIND(区切文字,TRIM(D9)),0))</f>
        <v>0</v>
      </c>
      <c r="M9" s="4">
        <f t="array" ref="M9">MAX(IFERROR(FIND(区切文字,TRIM(E9)),0))</f>
        <v>0</v>
      </c>
      <c r="N9" s="4" t="str">
        <f>IF(ISNUMBER(VALUE(G9)),"O","X")</f>
        <v>O</v>
      </c>
      <c r="O9" s="4" t="str">
        <f>IF(LEN(G9)=10,"O","X")</f>
        <v>X</v>
      </c>
      <c r="P9" s="4" t="str">
        <f t="shared" ref="P9:P18" si="4">IF(G9="申請中","O","")</f>
        <v/>
      </c>
      <c r="Q9" s="4" t="str">
        <f>IF(D9&amp;E9&amp;F9&amp;G9="","X","O")</f>
        <v>X</v>
      </c>
      <c r="R9" s="4" t="str">
        <f>IF(AND(Q9="O",L9=0),"X","O")</f>
        <v>O</v>
      </c>
      <c r="S9" s="4" t="str">
        <f>IF(AND(Q9="O",M9=0),"X","O")</f>
        <v>O</v>
      </c>
      <c r="T9" s="4" t="str">
        <f t="shared" ref="T9:T18" si="5">IF(AND(Q9="O",F9=0),"X","O")</f>
        <v>O</v>
      </c>
      <c r="U9" s="4" t="str">
        <f t="shared" ref="U9:U18" si="6">IF(OR(Q9="X",AND(Q9="O",OR(AND(N9="O",O9="O"),P9="O"))),"O","X")</f>
        <v>O</v>
      </c>
    </row>
    <row r="10" ht="25.5" customHeight="1" spans="2:21">
      <c r="B10" s="21" t="str">
        <f t="shared" ref="B10:B15" si="7">IF(Q10&amp;R10&amp;S10&amp;T10&amp;U10="OOOOO","OK","NG")</f>
        <v>NG</v>
      </c>
      <c r="C10" s="22">
        <v>2</v>
      </c>
      <c r="D10" s="23"/>
      <c r="E10" s="23"/>
      <c r="F10" s="33"/>
      <c r="G10" s="34"/>
      <c r="L10" s="4">
        <f t="array" ref="L10">MAX(IFERROR(FIND(区切文字,TRIM(D10)),0))</f>
        <v>0</v>
      </c>
      <c r="M10" s="4">
        <f t="array" ref="M10">MAX(IFERROR(FIND(区切文字,TRIM(E10)),0))</f>
        <v>0</v>
      </c>
      <c r="N10" s="4" t="str">
        <f t="shared" ref="N10:N18" si="8">IF(ISNUMBER(VALUE(G10)),"O","X")</f>
        <v>O</v>
      </c>
      <c r="O10" s="4" t="str">
        <f t="shared" ref="O10:O18" si="9">IF(LEN(G10)=10,"O","X")</f>
        <v>X</v>
      </c>
      <c r="P10" s="4" t="str">
        <f>IF(G10="申請中","O","")</f>
        <v/>
      </c>
      <c r="Q10" s="4" t="str">
        <f>IF(D10&amp;E10&amp;F10&amp;G10="","X","O")</f>
        <v>X</v>
      </c>
      <c r="R10" s="4" t="str">
        <f>IF(AND(Q10="O",L10=0),"X","O")</f>
        <v>O</v>
      </c>
      <c r="S10" s="4" t="str">
        <f>IF(AND(Q10="O",M10=0),"X","O")</f>
        <v>O</v>
      </c>
      <c r="T10" s="4" t="str">
        <f>IF(AND(Q10="O",F10=0),"X","O")</f>
        <v>O</v>
      </c>
      <c r="U10" s="4" t="str">
        <f>IF(OR(Q10="X",AND(Q10="O",OR(AND(N10="O",O10="O"),P10="O"))),"O","X")</f>
        <v>O</v>
      </c>
    </row>
    <row r="11" ht="25.5" customHeight="1" spans="2:21">
      <c r="B11" s="21" t="str">
        <f>IF(Q11&amp;R11&amp;S11&amp;T11&amp;U11="OOOOO","OK","NG")</f>
        <v>NG</v>
      </c>
      <c r="C11" s="22">
        <v>3</v>
      </c>
      <c r="D11" s="23"/>
      <c r="E11" s="23"/>
      <c r="F11" s="33"/>
      <c r="G11" s="34"/>
      <c r="L11" s="4">
        <f t="array" ref="L11">MAX(IFERROR(FIND(区切文字,TRIM(D11)),0))</f>
        <v>0</v>
      </c>
      <c r="M11" s="4">
        <f t="array" ref="M11">MAX(IFERROR(FIND(区切文字,TRIM(E11)),0))</f>
        <v>0</v>
      </c>
      <c r="N11" s="4" t="str">
        <f>IF(ISNUMBER(VALUE(G11)),"O","X")</f>
        <v>O</v>
      </c>
      <c r="O11" s="4" t="str">
        <f>IF(LEN(G11)=10,"O","X")</f>
        <v>X</v>
      </c>
      <c r="P11" s="4" t="str">
        <f>IF(G11="申請中","O","")</f>
        <v/>
      </c>
      <c r="Q11" s="4" t="str">
        <f>IF(D11&amp;E11&amp;F11&amp;G11="","X","O")</f>
        <v>X</v>
      </c>
      <c r="R11" s="4" t="str">
        <f>IF(AND(Q11="O",L11=0),"X","O")</f>
        <v>O</v>
      </c>
      <c r="S11" s="4" t="str">
        <f>IF(AND(Q11="O",M11=0),"X","O")</f>
        <v>O</v>
      </c>
      <c r="T11" s="4" t="str">
        <f>IF(AND(Q11="O",F11=0),"X","O")</f>
        <v>O</v>
      </c>
      <c r="U11" s="4" t="str">
        <f>IF(OR(Q11="X",AND(Q11="O",OR(AND(N11="O",O11="O"),P11="O"))),"O","X")</f>
        <v>O</v>
      </c>
    </row>
    <row r="12" ht="25.5" customHeight="1" spans="2:21">
      <c r="B12" s="21" t="str">
        <f>IF(Q12&amp;R12&amp;S12&amp;T12&amp;U12="OOOOO","OK","NG")</f>
        <v>NG</v>
      </c>
      <c r="C12" s="22">
        <v>4</v>
      </c>
      <c r="D12" s="23"/>
      <c r="E12" s="23"/>
      <c r="F12" s="33"/>
      <c r="G12" s="34"/>
      <c r="L12" s="4">
        <f t="array" ref="L12">MAX(IFERROR(FIND(区切文字,TRIM(D12)),0))</f>
        <v>0</v>
      </c>
      <c r="M12" s="4">
        <f t="array" ref="M12">MAX(IFERROR(FIND(区切文字,TRIM(E12)),0))</f>
        <v>0</v>
      </c>
      <c r="N12" s="4" t="str">
        <f>IF(ISNUMBER(VALUE(G12)),"O","X")</f>
        <v>O</v>
      </c>
      <c r="O12" s="4" t="str">
        <f>IF(LEN(G12)=10,"O","X")</f>
        <v>X</v>
      </c>
      <c r="P12" s="4" t="str">
        <f>IF(G12="申請中","O","")</f>
        <v/>
      </c>
      <c r="Q12" s="4" t="str">
        <f>IF(D12&amp;E12&amp;F12&amp;G12="","X","O")</f>
        <v>X</v>
      </c>
      <c r="R12" s="4" t="str">
        <f>IF(AND(Q12="O",L12=0),"X","O")</f>
        <v>O</v>
      </c>
      <c r="S12" s="4" t="str">
        <f>IF(AND(Q12="O",M12=0),"X","O")</f>
        <v>O</v>
      </c>
      <c r="T12" s="4" t="str">
        <f>IF(AND(Q12="O",F12=0),"X","O")</f>
        <v>O</v>
      </c>
      <c r="U12" s="4" t="str">
        <f>IF(OR(Q12="X",AND(Q12="O",OR(AND(N12="O",O12="O"),P12="O"))),"O","X")</f>
        <v>O</v>
      </c>
    </row>
    <row r="13" ht="25.5" customHeight="1" spans="2:21">
      <c r="B13" s="21" t="str">
        <f>IF(Q13&amp;R13&amp;S13&amp;T13&amp;U13="OOOOO","OK","NG")</f>
        <v>NG</v>
      </c>
      <c r="C13" s="22">
        <v>5</v>
      </c>
      <c r="D13" s="23"/>
      <c r="E13" s="23"/>
      <c r="F13" s="33"/>
      <c r="G13" s="34"/>
      <c r="L13" s="4">
        <f t="array" ref="L13">MAX(IFERROR(FIND(区切文字,TRIM(D13)),0))</f>
        <v>0</v>
      </c>
      <c r="M13" s="4">
        <f t="array" ref="M13">MAX(IFERROR(FIND(区切文字,TRIM(E13)),0))</f>
        <v>0</v>
      </c>
      <c r="N13" s="4" t="str">
        <f>IF(ISNUMBER(VALUE(G13)),"O","X")</f>
        <v>O</v>
      </c>
      <c r="O13" s="4" t="str">
        <f>IF(LEN(G13)=10,"O","X")</f>
        <v>X</v>
      </c>
      <c r="P13" s="4" t="str">
        <f>IF(G13="申請中","O","")</f>
        <v/>
      </c>
      <c r="Q13" s="4" t="str">
        <f>IF(D13&amp;E13&amp;F13&amp;G13="","X","O")</f>
        <v>X</v>
      </c>
      <c r="R13" s="4" t="str">
        <f>IF(AND(Q13="O",L13=0),"X","O")</f>
        <v>O</v>
      </c>
      <c r="S13" s="4" t="str">
        <f>IF(AND(Q13="O",M13=0),"X","O")</f>
        <v>O</v>
      </c>
      <c r="T13" s="4" t="str">
        <f>IF(AND(Q13="O",F13=0),"X","O")</f>
        <v>O</v>
      </c>
      <c r="U13" s="4" t="str">
        <f>IF(OR(Q13="X",AND(Q13="O",OR(AND(N13="O",O13="O"),P13="O"))),"O","X")</f>
        <v>O</v>
      </c>
    </row>
    <row r="14" ht="25.5" customHeight="1" spans="2:21">
      <c r="B14" s="21" t="str">
        <f>IF(Q14&amp;R14&amp;S14&amp;T14&amp;U14="OOOOO","OK","NG")</f>
        <v>NG</v>
      </c>
      <c r="C14" s="22">
        <v>6</v>
      </c>
      <c r="D14" s="23"/>
      <c r="E14" s="23"/>
      <c r="F14" s="33"/>
      <c r="G14" s="34"/>
      <c r="L14" s="4">
        <f t="array" ref="L14">MAX(IFERROR(FIND(区切文字,TRIM(D14)),0))</f>
        <v>0</v>
      </c>
      <c r="M14" s="4">
        <f t="array" ref="M14">MAX(IFERROR(FIND(区切文字,TRIM(E14)),0))</f>
        <v>0</v>
      </c>
      <c r="N14" s="4" t="str">
        <f>IF(ISNUMBER(VALUE(G14)),"O","X")</f>
        <v>O</v>
      </c>
      <c r="O14" s="4" t="str">
        <f>IF(LEN(G14)=10,"O","X")</f>
        <v>X</v>
      </c>
      <c r="P14" s="4" t="str">
        <f>IF(G14="申請中","O","")</f>
        <v/>
      </c>
      <c r="Q14" s="4" t="str">
        <f>IF(D14&amp;E14&amp;F14&amp;G14="","X","O")</f>
        <v>X</v>
      </c>
      <c r="R14" s="4" t="str">
        <f>IF(AND(Q14="O",L14=0),"X","O")</f>
        <v>O</v>
      </c>
      <c r="S14" s="4" t="str">
        <f>IF(AND(Q14="O",M14=0),"X","O")</f>
        <v>O</v>
      </c>
      <c r="T14" s="4" t="str">
        <f>IF(AND(Q14="O",F14=0),"X","O")</f>
        <v>O</v>
      </c>
      <c r="U14" s="4" t="str">
        <f>IF(OR(Q14="X",AND(Q14="O",OR(AND(N14="O",O14="O"),P14="O"))),"O","X")</f>
        <v>O</v>
      </c>
    </row>
    <row r="15" ht="25.5" customHeight="1" spans="2:21">
      <c r="B15" s="21" t="str">
        <f>IF(Q15&amp;R15&amp;S15&amp;T15&amp;U15="OOOOO","OK","NG")</f>
        <v>NG</v>
      </c>
      <c r="C15" s="22">
        <v>7</v>
      </c>
      <c r="D15" s="23"/>
      <c r="E15" s="23"/>
      <c r="F15" s="33"/>
      <c r="G15" s="34"/>
      <c r="L15" s="4">
        <f t="array" ref="L15">MAX(IFERROR(FIND(区切文字,TRIM(D15)),0))</f>
        <v>0</v>
      </c>
      <c r="M15" s="4">
        <f t="array" ref="M15">MAX(IFERROR(FIND(区切文字,TRIM(E15)),0))</f>
        <v>0</v>
      </c>
      <c r="N15" s="4" t="str">
        <f>IF(ISNUMBER(VALUE(G15)),"O","X")</f>
        <v>O</v>
      </c>
      <c r="O15" s="4" t="str">
        <f>IF(LEN(G15)=10,"O","X")</f>
        <v>X</v>
      </c>
      <c r="P15" s="4" t="str">
        <f>IF(G15="申請中","O","")</f>
        <v/>
      </c>
      <c r="Q15" s="4" t="str">
        <f>IF(D15&amp;E15&amp;F15&amp;G15="","X","O")</f>
        <v>X</v>
      </c>
      <c r="R15" s="4" t="str">
        <f>IF(AND(Q15="O",L15=0),"X","O")</f>
        <v>O</v>
      </c>
      <c r="S15" s="4" t="str">
        <f>IF(AND(Q15="O",M15=0),"X","O")</f>
        <v>O</v>
      </c>
      <c r="T15" s="4" t="str">
        <f>IF(AND(Q15="O",F15=0),"X","O")</f>
        <v>O</v>
      </c>
      <c r="U15" s="4" t="str">
        <f>IF(OR(Q15="X",AND(Q15="O",OR(AND(N15="O",O15="O"),P15="O"))),"O","X")</f>
        <v>O</v>
      </c>
    </row>
    <row r="16" ht="25.5" customHeight="1" spans="2:21">
      <c r="B16" s="21" t="str">
        <f t="shared" ref="B16:B18" si="10">IF(R16&amp;S16&amp;T16&amp;U16="OOOO","OK","NG")</f>
        <v>OK</v>
      </c>
      <c r="C16" s="22">
        <v>8</v>
      </c>
      <c r="D16" s="23"/>
      <c r="E16" s="23"/>
      <c r="F16" s="33"/>
      <c r="G16" s="34"/>
      <c r="L16" s="4">
        <f t="array" ref="L16">MAX(IFERROR(FIND(区切文字,TRIM(D16)),0))</f>
        <v>0</v>
      </c>
      <c r="M16" s="4">
        <f t="array" ref="M16">MAX(IFERROR(FIND(区切文字,TRIM(E16)),0))</f>
        <v>0</v>
      </c>
      <c r="N16" s="4" t="str">
        <f>IF(ISNUMBER(VALUE(G16)),"O","X")</f>
        <v>O</v>
      </c>
      <c r="O16" s="4" t="str">
        <f>IF(LEN(G16)=10,"O","X")</f>
        <v>X</v>
      </c>
      <c r="P16" s="4" t="str">
        <f>IF(G16="申請中","O","")</f>
        <v/>
      </c>
      <c r="Q16" s="4" t="str">
        <f>IF(D16&amp;E16&amp;F16&amp;G16="","X","O")</f>
        <v>X</v>
      </c>
      <c r="R16" s="4" t="str">
        <f>IF(AND(Q16="O",L16=0),"X","O")</f>
        <v>O</v>
      </c>
      <c r="S16" s="4" t="str">
        <f>IF(AND(Q16="O",M16=0),"X","O")</f>
        <v>O</v>
      </c>
      <c r="T16" s="4" t="str">
        <f>IF(AND(Q16="O",F16=0),"X","O")</f>
        <v>O</v>
      </c>
      <c r="U16" s="4" t="str">
        <f>IF(OR(Q16="X",AND(Q16="O",OR(AND(N16="O",O16="O"),P16="O"))),"O","X")</f>
        <v>O</v>
      </c>
    </row>
    <row r="17" ht="25.5" customHeight="1" spans="2:21">
      <c r="B17" s="21" t="str">
        <f>IF(R17&amp;S17&amp;T17&amp;U17="OOOO","OK","NG")</f>
        <v>OK</v>
      </c>
      <c r="C17" s="22">
        <v>9</v>
      </c>
      <c r="D17" s="23"/>
      <c r="E17" s="23"/>
      <c r="F17" s="33"/>
      <c r="G17" s="34"/>
      <c r="L17" s="4">
        <f t="array" ref="L17">MAX(IFERROR(FIND(区切文字,TRIM(D17)),0))</f>
        <v>0</v>
      </c>
      <c r="M17" s="4">
        <f t="array" ref="M17">MAX(IFERROR(FIND(区切文字,TRIM(E17)),0))</f>
        <v>0</v>
      </c>
      <c r="N17" s="4" t="str">
        <f>IF(ISNUMBER(VALUE(G17)),"O","X")</f>
        <v>O</v>
      </c>
      <c r="O17" s="4" t="str">
        <f>IF(LEN(G17)=10,"O","X")</f>
        <v>X</v>
      </c>
      <c r="P17" s="4" t="str">
        <f>IF(G17="申請中","O","")</f>
        <v/>
      </c>
      <c r="Q17" s="4" t="str">
        <f>IF(D17&amp;E17&amp;F17&amp;G17="","X","O")</f>
        <v>X</v>
      </c>
      <c r="R17" s="4" t="str">
        <f>IF(AND(Q17="O",L17=0),"X","O")</f>
        <v>O</v>
      </c>
      <c r="S17" s="4" t="str">
        <f>IF(AND(Q17="O",M17=0),"X","O")</f>
        <v>O</v>
      </c>
      <c r="T17" s="4" t="str">
        <f>IF(AND(Q17="O",F17=0),"X","O")</f>
        <v>O</v>
      </c>
      <c r="U17" s="4" t="str">
        <f>IF(OR(Q17="X",AND(Q17="O",OR(AND(N17="O",O17="O"),P17="O"))),"O","X")</f>
        <v>O</v>
      </c>
    </row>
    <row r="18" ht="25.5" customHeight="1" spans="2:21">
      <c r="B18" s="26" t="str">
        <f>IF(R18&amp;S18&amp;T18&amp;U18="OOOO","OK","NG")</f>
        <v>OK</v>
      </c>
      <c r="C18" s="35">
        <v>10</v>
      </c>
      <c r="D18" s="28"/>
      <c r="E18" s="28"/>
      <c r="F18" s="36"/>
      <c r="G18" s="37"/>
      <c r="L18" s="4">
        <f t="array" ref="L18">MAX(IFERROR(FIND(区切文字,TRIM(D18)),0))</f>
        <v>0</v>
      </c>
      <c r="M18" s="4">
        <f t="array" ref="M18">MAX(IFERROR(FIND(区切文字,TRIM(E18)),0))</f>
        <v>0</v>
      </c>
      <c r="N18" s="4" t="str">
        <f>IF(ISNUMBER(VALUE(G18)),"O","X")</f>
        <v>O</v>
      </c>
      <c r="O18" s="4" t="str">
        <f>IF(LEN(G18)=10,"O","X")</f>
        <v>X</v>
      </c>
      <c r="P18" s="4" t="str">
        <f>IF(G18="申請中","O","")</f>
        <v/>
      </c>
      <c r="Q18" s="4" t="str">
        <f>IF(D18&amp;E18&amp;F18&amp;G18="","X","O")</f>
        <v>X</v>
      </c>
      <c r="R18" s="4" t="str">
        <f>IF(AND(Q18="O",L18=0),"X","O")</f>
        <v>O</v>
      </c>
      <c r="S18" s="4" t="str">
        <f>IF(AND(Q18="O",M18=0),"X","O")</f>
        <v>O</v>
      </c>
      <c r="T18" s="4" t="str">
        <f>IF(AND(Q18="O",F18=0),"X","O")</f>
        <v>O</v>
      </c>
      <c r="U18" s="4" t="str">
        <f>IF(OR(Q18="X",AND(Q18="O",OR(AND(N18="O",O18="O"),P18="O"))),"O","X")</f>
        <v>O</v>
      </c>
    </row>
    <row r="19" ht="6.75" customHeight="1"/>
    <row r="20" ht="25.5" hidden="1" customHeight="1" spans="2:18">
      <c r="B20" s="11" t="str">
        <f>IF(Q20&amp;R20&amp;S20="OO","OK","NG")</f>
        <v>OK</v>
      </c>
      <c r="C20" s="38" t="s">
        <v>22</v>
      </c>
      <c r="D20" s="39" t="s">
        <v>60</v>
      </c>
      <c r="E20" s="40"/>
      <c r="F20" s="12"/>
      <c r="G20" s="41"/>
      <c r="L20" s="4">
        <f t="array" ref="L20">MAX(IFERROR(FIND(区切文字,TRIM(D20)),0))</f>
        <v>3</v>
      </c>
      <c r="Q20" s="4" t="str">
        <f t="shared" ref="Q20" si="11">IF(D20&amp;E20&amp;F20&amp;G20="","X","O")</f>
        <v>O</v>
      </c>
      <c r="R20" s="4" t="str">
        <f t="shared" ref="R20" si="12">IF(AND(Q20="O",L20=0),"X","O")</f>
        <v>O</v>
      </c>
    </row>
  </sheetData>
  <sheetProtection algorithmName="SHA-512" hashValue="+2a+traJ4UQbPuMDihjes8H39JlRvls+iG3sh6cflPEMvzYNtziqPwatVfJLEl5JAz7ylIIa2JUGXqwz6BE6Dg==" saltValue="v/cjpWE4zPn53eeMKs1OAA==" spinCount="100000" sheet="1" objects="1" scenarios="1"/>
  <mergeCells count="2">
    <mergeCell ref="E2:G2"/>
    <mergeCell ref="E3:G4"/>
  </mergeCells>
  <conditionalFormatting sqref="D6:E6 D9:G15 D20">
    <cfRule type="expression" dxfId="13" priority="1" stopIfTrue="1">
      <formula>D6=""</formula>
    </cfRule>
  </conditionalFormatting>
  <conditionalFormatting sqref="B6:B20">
    <cfRule type="expression" dxfId="14" priority="2" stopIfTrue="1">
      <formula>B6="NG"</formula>
    </cfRule>
  </conditionalFormatting>
  <conditionalFormatting sqref="E2:G2">
    <cfRule type="expression" dxfId="15" priority="3" stopIfTrue="1">
      <formula>$E$2&lt;&gt;""</formula>
    </cfRule>
  </conditionalFormatting>
  <conditionalFormatting sqref="C2:C3 B5:G5">
    <cfRule type="expression" dxfId="16" priority="4" stopIfTrue="1">
      <formula>$D$2="女子"</formula>
    </cfRule>
    <cfRule type="expression" dxfId="17" priority="5" stopIfTrue="1">
      <formula>$D$2="男子"</formula>
    </cfRule>
  </conditionalFormatting>
  <dataValidations count="3">
    <dataValidation type="list" allowBlank="1" showInputMessage="1" showErrorMessage="1" sqref="D2">
      <formula1>種目</formula1>
    </dataValidation>
    <dataValidation type="list" allowBlank="1" showInputMessage="1" showErrorMessage="1" sqref="D3">
      <formula1>チーム種別</formula1>
    </dataValidation>
    <dataValidation type="list" allowBlank="1" showInputMessage="1" showErrorMessage="1" sqref="F9:F18">
      <formula1>学年</formula1>
    </dataValidation>
  </dataValidation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データ</vt:lpstr>
      <vt:lpstr>申込書共通情報</vt:lpstr>
      <vt:lpstr>記入例</vt:lpstr>
      <vt:lpstr>男子</vt:lpstr>
      <vt:lpstr>女子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ono tetsu</cp:lastModifiedBy>
  <dcterms:created xsi:type="dcterms:W3CDTF">2018-09-09T10:18:00Z</dcterms:created>
  <dcterms:modified xsi:type="dcterms:W3CDTF">2023-03-25T01:51:31Z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